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spd20\Downloads\"/>
    </mc:Choice>
  </mc:AlternateContent>
  <xr:revisionPtr revIDLastSave="683" documentId="13_ncr:1_{81DC72E9-A57E-4E50-9932-9A136FDEB5D1}" xr6:coauthVersionLast="47" xr6:coauthVersionMax="47" xr10:uidLastSave="{54C40355-23E6-4FC7-ACE7-CFF72E3B3124}"/>
  <bookViews>
    <workbookView xWindow="-108" yWindow="-108" windowWidth="23256" windowHeight="14616" firstSheet="3" xr2:uid="{54741230-8294-B74B-AD28-0F13DE66B477}"/>
  </bookViews>
  <sheets>
    <sheet name="Léame" sheetId="1" r:id="rId1"/>
    <sheet name="Detalles del auditado" sheetId="9" r:id="rId2"/>
    <sheet name="Mod. 1 (Sistema de Gestión)" sheetId="2" r:id="rId3"/>
    <sheet name="Mod. 2 (Ident. leg. ASM" sheetId="3" r:id="rId4"/>
    <sheet name="Mod. 3 (Riesgos Anex II OECD)" sheetId="4" r:id="rId5"/>
    <sheet name="Mod. 4 (Riegos Anex II OECD)" sheetId="5" r:id="rId6"/>
    <sheet name="Mod. 5 (Progreso. Mejora)" sheetId="6" r:id="rId7"/>
    <sheet name="NOTAS" sheetId="10" r:id="rId8"/>
    <sheet name="Lista Aux."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6" l="1"/>
  <c r="H44" i="6"/>
  <c r="H42" i="6"/>
  <c r="H40" i="6"/>
  <c r="H38" i="6"/>
  <c r="H36" i="6"/>
  <c r="H33" i="6"/>
  <c r="H31" i="6"/>
  <c r="H29" i="6"/>
  <c r="H27" i="6"/>
  <c r="H25" i="6"/>
  <c r="H23" i="6"/>
  <c r="H21" i="6"/>
  <c r="H19" i="6"/>
  <c r="H17" i="6"/>
  <c r="H15" i="6"/>
  <c r="H15" i="5"/>
  <c r="H47" i="5"/>
  <c r="H44" i="5"/>
  <c r="H40" i="5"/>
  <c r="H37" i="5"/>
  <c r="H34" i="5"/>
  <c r="H29" i="5"/>
  <c r="H25" i="5"/>
  <c r="H21" i="5"/>
  <c r="H18" i="5"/>
  <c r="H33" i="4"/>
  <c r="H30" i="4"/>
  <c r="H26" i="4"/>
  <c r="H23" i="4"/>
  <c r="H21" i="4"/>
  <c r="H18" i="4"/>
  <c r="H15" i="4"/>
  <c r="F36" i="3"/>
  <c r="F29" i="3"/>
  <c r="F22" i="3"/>
  <c r="F16" i="3"/>
  <c r="H24" i="2"/>
  <c r="H23" i="2"/>
  <c r="H21" i="2"/>
  <c r="H22" i="2"/>
  <c r="H18" i="2"/>
  <c r="H15" i="2"/>
  <c r="J29" i="2"/>
  <c r="J50" i="6"/>
  <c r="J54" i="5"/>
  <c r="J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Hanne Coulibaly</author>
    <author>Microsoft Office User</author>
  </authors>
  <commentList>
    <comment ref="E15" authorId="0" shapeId="0" xr:uid="{8102E161-74C0-4B1A-BB74-9C3005F0191B}">
      <text>
        <r>
          <rPr>
            <sz val="12"/>
            <color theme="1"/>
            <rFont val="Aptos Narrow"/>
            <family val="2"/>
            <scheme val="minor"/>
          </rPr>
          <t>Criterio de prioridad.</t>
        </r>
      </text>
    </comment>
    <comment ref="E18" authorId="1" shapeId="0" xr:uid="{33CBAA4C-46A7-C34C-B342-45425A46598A}">
      <text>
        <r>
          <rPr>
            <sz val="12"/>
            <color theme="1"/>
            <rFont val="Aptos Narrow"/>
            <family val="2"/>
            <scheme val="minor"/>
          </rPr>
          <t>Criterio de prioridad.</t>
        </r>
      </text>
    </comment>
    <comment ref="E23" authorId="1" shapeId="0" xr:uid="{4F2F8965-656F-F243-B65C-302FCB6CBD48}">
      <text>
        <r>
          <rPr>
            <sz val="12"/>
            <color theme="1"/>
            <rFont val="Aptos Narrow"/>
            <family val="2"/>
            <scheme val="minor"/>
          </rPr>
          <t>Criterio de prioridad.</t>
        </r>
      </text>
    </comment>
    <comment ref="E24" authorId="1" shapeId="0" xr:uid="{561D2B4F-5DFE-BC4C-B78C-CA155CBAB6CB}">
      <text>
        <r>
          <rPr>
            <sz val="12"/>
            <color theme="1"/>
            <rFont val="Aptos Narrow"/>
            <family val="2"/>
            <scheme val="minor"/>
          </rPr>
          <t>Criterio de prioridad.</t>
        </r>
      </text>
    </comment>
  </commentList>
</comments>
</file>

<file path=xl/sharedStrings.xml><?xml version="1.0" encoding="utf-8"?>
<sst xmlns="http://schemas.openxmlformats.org/spreadsheetml/2006/main" count="567" uniqueCount="352">
  <si>
    <t>{espacio para el logo}</t>
  </si>
  <si>
    <r>
      <rPr>
        <b/>
        <sz val="36"/>
        <color theme="0"/>
        <rFont val="Aptos Narrow (Cuerpo)"/>
      </rPr>
      <t>Herramienta de evaluación CRAFT para auditores</t>
    </r>
    <r>
      <rPr>
        <b/>
        <sz val="12"/>
        <color theme="0"/>
        <rFont val="Aptos Narrow"/>
        <family val="2"/>
        <scheme val="minor"/>
      </rPr>
      <t xml:space="preserve">
</t>
    </r>
    <r>
      <rPr>
        <b/>
        <sz val="24"/>
        <color theme="0"/>
        <rFont val="Aptos Narrow (Cuerpo)"/>
      </rPr>
      <t>Metodología</t>
    </r>
  </si>
  <si>
    <t xml:space="preserve">
Esta es una herramienta de acceso gratuito a la que se puede acceder en: www.craftmines.org</t>
  </si>
  <si>
    <t>La herramienta de evaluación CRAFT para auditores incluye un conjunto de criterios indicativos para evaluar el cumplimiento de los requisitos descritos en cada módulo del volumen 2A del código CRAFT. Está diseñada para recomendar una calificación basada en los criterios confirmados por el auditor, siguiendo el marco progresivo propuesto por el código CRAFT. Sin embargo, los auditores pueden ajustar o confirmar la calificación sugerida, considerando su juicio profesional, el contexto específico, las directrices de la iniciativa de estándares pertinente que reconoce CRAFT y el marco legal aplicable en la región donde opera el productor de minerales artesanales auditado.</t>
  </si>
  <si>
    <t xml:space="preserve">
Lista desplegable para que el auditor indique si se obtuvo evidencia suficiente para confirmar el cumplimiento de cada uno de los criterios que componen el requisito.</t>
  </si>
  <si>
    <t>Espacio para que el auditor registre sus observaciones y análisis sobre el cumplimiento del criterio o requisito. Este espacio también puede utilizarse para incluir otros criterios que, a juicio del auditor, sean relevantes para evaluar el cumplimiento del requisito.</t>
  </si>
  <si>
    <t>Espacio para que el auditor evalúe el cumplimiento del requisito, de acuerdo con los niveles de evaluación definidos para cada requisito, como se describe en el módulo correspondiente a continuación. Esta evaluación puede diferir de la calificación sugerida automáticamente por la herramienta de evaluación CRAFT.</t>
  </si>
  <si>
    <t>Calificación sugerida automáticamente por la herramienta de evaluación CRAFT, determinada con base en el enfoque progresivo recomendado por el código CRAFT para demostrar el compromiso con el cumplimiento gradual de los criterios.</t>
  </si>
  <si>
    <t>Al final de los módulos 1, 3, 4 y 5, se proporciona una puntuación numérica basada en el porcentaje de criterios en los que el auditor encontró evidencia de cumplimiento. Esta puntuación es relevante para medir cuánto ha mejorado la entidad auditada en comparación con auditorías anteriores. Sin embargo, para evaluar el desempeño durante un período específico, se recomienda considerar las evaluaciones cualitativas que se describen a continuación.</t>
  </si>
  <si>
    <t>Módulo 1
SISTEMA DE GESTIÓN INTERNA</t>
  </si>
  <si>
    <t>Utilice este módulo para determinar si el sistema de gestión del auditado adopta el código CRAFT como política para la gestión de riesgos en la cadena de suministro. En este módulo, los criterios de las celdas E15, E18, E23 y E24 se priorizan debido a su importancia para establecer un sistema de gestión de riesgos basado en el código CRAFT.</t>
  </si>
  <si>
    <t>6            requisitos</t>
  </si>
  <si>
    <t>Conformidad</t>
  </si>
  <si>
    <t>La herramienta recomienda esta calificación si la MAPE demuestra que ha realizado esfuerzos para formalizar su operación o vender sus minerales a través de un canal de comercialización aprobado por el estado, manteniendo canales de comunicación con los actores locales para resolver quejas y si estos no se oponen a las actividades mineras.</t>
  </si>
  <si>
    <t>No conformidad menor</t>
  </si>
  <si>
    <t>La herramienta recomienda esta calificación cuando el auditor informa que se han cumplido los criterios de prioridad destacados en el módulo 1, pero que no se encontró evidencia de cumplimiento o que solo se encontró un cumplimiento parcial para los demás criterios (no prioritarios).</t>
  </si>
  <si>
    <t>No conformidad mayor</t>
  </si>
  <si>
    <t>La herramienta sugiere esta calificación cuando el auditor informa que los criterios de prioridad destacados en el Módulo 1 se cumplen parcialmente o no se cumplen, independientemente del desempeño informado para los demás criterios que conforman el requisito respectivo.</t>
  </si>
  <si>
    <t>Módulo 2
LEGITIMIDAD</t>
  </si>
  <si>
    <t>Utilice este módulo para determinar si, según cuatro posibles contextos nacionales de gobernanza minera, la organización auditada puede considerarse legítima incluso si no ha sido completamente legalizada.</t>
  </si>
  <si>
    <t>Contexto de 4 países</t>
  </si>
  <si>
    <t>Requisito cumplido</t>
  </si>
  <si>
    <t>La herramienta recomienda esta calificación si la MAPE cuenta con los documentos públicos o privados legalmente válidos que autorizan su funcionamiento o le brindan acceso al mercado legal.</t>
  </si>
  <si>
    <t>Progreso hacia el cumplimiento</t>
  </si>
  <si>
    <t>La herramienta recomienda esta calificación si la MAPE demuestra que ha realizado esfuerzos para formalizar su operación o vender sus minerales a través de un canal de comercialización aprobado por el estado, al tiempo que mantiene canales de comunicación con los actores locales para resolver reclamos y los actores locales no se oponen a las actividades mineras.</t>
  </si>
  <si>
    <t>Criterios de no cumplimiento</t>
  </si>
  <si>
    <t xml:space="preserve">La herramienta recomienda esta valoración si el MAPE no proporciona evidencias de querer formalizarse </t>
  </si>
  <si>
    <t>Módulo 3
SEÑALES DE ALERTA EN CUESTIONES SOCIALES, ÉTICAS Y DE DERECHOS HUMANOS</t>
  </si>
  <si>
    <t>Utilice este módulo para garantizar que la organización auditada haya mitigado eficazmente los riesgos que requieren la desvinculación inmediata, de acuerdo con la guía de minerales de la OCDE.</t>
  </si>
  <si>
    <t xml:space="preserve">7 
requisitos </t>
  </si>
  <si>
    <t>Criterios de aprobación</t>
  </si>
  <si>
    <t>La herramienta recomienda esta calificación si el auditor informa haber encontrado evidencia suficiente para confirmar el cumplimiento de cada uno de los criterios que conforman el requisito.</t>
  </si>
  <si>
    <t>Criterios de reprobación</t>
  </si>
  <si>
    <t>La herramienta recomienda esta calificación si el auditor informa no haber encontrado evidencia suficiente para confirmar el cumplimiento de ninguno de los criterios que conforman el requisito.</t>
  </si>
  <si>
    <t>Módulo 4
BANDERA AMARILLA: ASUNTOS SOCIALES, ÉTICOS Y DERECHOS HUMANOS</t>
  </si>
  <si>
    <t>Utilice este módulo para garantizar que la organización auditada esté implementando acciones progresivas para abordar, mitigar y divulgar los riesgos que la guía de minerales de la OCDE permite desvincular tras intentos fallidos de mitigación.</t>
  </si>
  <si>
    <t>10 
requisitos</t>
  </si>
  <si>
    <t>Mitigado</t>
  </si>
  <si>
    <t>La herramienta recomienda esta calificación si el auditor informa haber obtenido los productos, las declaraciones y los compromisos necesarios para cumplir plenamente con el requisito y mitigar el riesgo correspondiente.</t>
  </si>
  <si>
    <t>Progreso de mitigación satisfactorio</t>
  </si>
  <si>
    <t>La herramienta recomienda esta calificación si el auditor informa no haber obtenido los productos, las declaraciones o los compromisos necesarios para cumplir con el requisito, pero ha implementado algunas acciones iniciales que podrían conducir gradualmente a la mitigación del riesgo.</t>
  </si>
  <si>
    <t>Criterio de no cumplimiento</t>
  </si>
  <si>
    <t>La herramienta recomienda esta calificación si el auditor informa que no ha obtenido los productos, las declaraciones ni los compromisos necesarios para cumplir con el requisito y no proporciona evidencia de la implementación de acciones iniciales que puedan mitigar gradualmente el riesgo.</t>
  </si>
  <si>
    <t>Módulo 5
TEMAS DE MEJORA PROGRESIVA</t>
  </si>
  <si>
    <t>Utilice este módulo para evaluar en qué medida la organización auditada mitiga los riesgos ASG (Ambiental, Social y Gobernanza) que, aunque no se mencionan explícitamente en la guía de minerales de la OCDE, suelen afectar el sustento y el bienestar de las comunidades mineras de la MAPE.</t>
  </si>
  <si>
    <t>16 
requisitos</t>
  </si>
  <si>
    <t>Controlado</t>
  </si>
  <si>
    <t>La herramienta recomienda esta calificación si el auditor informa que ha obtenido los productos, las declaraciones y los compromisos necesarios para cumplir plenamente con el requisito y mitigar el riesgo correspondiente.</t>
  </si>
  <si>
    <t>Progresando</t>
  </si>
  <si>
    <t>La herramienta recomienda esta calificación si el auditor informa que no ha obtenido los productos, las declaraciones ni los compromisos necesarios para cumplir con el requisito, pero ha implementado algunas acciones iniciales que podrían mitigar gradualmente el riesgo.</t>
  </si>
  <si>
    <t>Omitido</t>
  </si>
  <si>
    <r>
      <rPr>
        <b/>
        <sz val="28"/>
        <color theme="0"/>
        <rFont val="Aptos Narrow (Cuerpo)"/>
      </rPr>
      <t>Herramienta de evaluación CRAFT para auditores</t>
    </r>
    <r>
      <rPr>
        <b/>
        <sz val="12"/>
        <color theme="0"/>
        <rFont val="Aptos Narrow"/>
        <family val="2"/>
        <scheme val="minor"/>
      </rPr>
      <t xml:space="preserve">
</t>
    </r>
    <r>
      <rPr>
        <b/>
        <sz val="24"/>
        <color theme="0"/>
        <rFont val="Aptos Narrow (Cuerpo)"/>
      </rPr>
      <t>Información de la lista de verificación</t>
    </r>
  </si>
  <si>
    <t>Nombre del auditado:</t>
  </si>
  <si>
    <t>Referencia de auditoría:</t>
  </si>
  <si>
    <t>Estandar auditado:</t>
  </si>
  <si>
    <t>Fecha de inicio de la auditoría:</t>
  </si>
  <si>
    <t>Tipo de auditoría (si se proporciona):</t>
  </si>
  <si>
    <t>Fecha de finalización:</t>
  </si>
  <si>
    <t>Fechas totales de auditoría en el escritorio:</t>
  </si>
  <si>
    <t>Días totales de auditoría:</t>
  </si>
  <si>
    <t>Fechas totales de auditoría en el sitio:</t>
  </si>
  <si>
    <t>Distribución:</t>
  </si>
  <si>
    <t>Breve explicación de la actividad empresarial del auditado:</t>
  </si>
  <si>
    <t>País:</t>
  </si>
  <si>
    <t>Número de empleados:</t>
  </si>
  <si>
    <t>Número de contratistas:</t>
  </si>
  <si>
    <t>Tipo de mineral:</t>
  </si>
  <si>
    <t>Empresa de evaluación de la conformidad:</t>
  </si>
  <si>
    <t>Auditorías previas realizadas:</t>
  </si>
  <si>
    <t>Auditor principal:</t>
  </si>
  <si>
    <t>No conformidades mayores (si las hubiera):</t>
  </si>
  <si>
    <t>Equipo auditor:</t>
  </si>
  <si>
    <t>No conformidades menores (si las hubiera):</t>
  </si>
  <si>
    <t>Traductor utilizado durante la auditoría (si lo hay):</t>
  </si>
  <si>
    <t>Observaciones generales (si las hay):</t>
  </si>
  <si>
    <t>Firma del auditor principal:</t>
  </si>
  <si>
    <t>Fecha:</t>
  </si>
  <si>
    <t>Herramienta de evaluación CRAFT</t>
  </si>
  <si>
    <t>Módulo 1: Adopción de un sistema de gestión</t>
  </si>
  <si>
    <r>
      <rPr>
        <i/>
        <sz val="14"/>
        <color rgb="FF000000"/>
        <rFont val="Aptos Narrow"/>
        <scheme val="minor"/>
      </rPr>
      <t>Breve descripción</t>
    </r>
    <r>
      <rPr>
        <sz val="14"/>
        <color rgb="FF000000"/>
        <rFont val="Aptos Narrow"/>
        <scheme val="minor"/>
      </rPr>
      <t>: un sistema de gestión es un conjunto de normas que rigen la correcta ejecución de las tareas. El código CRAFT funciona como un sistema de gestión diseñado específicamente para ayudar a los Mineros Artesanales y de Pequeña Escala (MAPE) a implementar la debida diligencia de acuerdo con los cinco pasos descritos en la guía de la OCDE. En este módulo, los auditores deben verificar que la MAPE pueda describir su estructura organizativa interna, detallar completamente las ubicaciones e instalaciones utilizadas para la producción mineral y reconocer el código CRAFT como su política de gestión de riesgos. Designar a una persona responsable para que informe sobre asuntos relacionados con el cumplimiento del código CRAFT es esencial e innegociable. Las no conformidades con otros criterios del módulo 1 se clasifican como "No conformidades menores". Por otro lado, las "No conformidades mayores" dificultan la interacción del MAPE con los compradores que exigen un informe de debida diligencia.</t>
    </r>
  </si>
  <si>
    <r>
      <rPr>
        <i/>
        <sz val="14"/>
        <color rgb="FF000000"/>
        <rFont val="Aptos Narrow"/>
        <scheme val="minor"/>
      </rPr>
      <t>Instrucciones:</t>
    </r>
    <r>
      <rPr>
        <sz val="14"/>
        <color rgb="FF000000"/>
        <rFont val="Aptos Narrow"/>
        <scheme val="minor"/>
      </rPr>
      <t xml:space="preserve"> los auditores deben completar la columna G basándose en su revisión de documentos, archivos o sus propias observaciones. Con base en la información aportada por el auditor, se calcula automáticamente una puntuación sugerida que indica el margen de mejora para cumplir con los requisitos de este módulo. Otros criterios considerados para evaluar el requisito pueden comentarse en la columna I, mientras que la calificación final del auditor debe anotarse en la columna K.</t>
    </r>
  </si>
  <si>
    <t>Nombre del Productor Minero Artesanal y de Pequeña Escala (PMAPE):</t>
  </si>
  <si>
    <t>Nombre del auditor:</t>
  </si>
  <si>
    <t>Fecha de finalización de la auditoría:</t>
  </si>
  <si>
    <t>Código de requisito</t>
  </si>
  <si>
    <t>Categoría</t>
  </si>
  <si>
    <t>Problema</t>
  </si>
  <si>
    <t>Sub-Problema</t>
  </si>
  <si>
    <t>Criterios sugeridos</t>
  </si>
  <si>
    <r>
      <t xml:space="preserve">Posibles documentos verificables
</t>
    </r>
    <r>
      <rPr>
        <sz val="12"/>
        <color theme="4" tint="-0.249977111117893"/>
        <rFont val="Aptos Narrow"/>
        <family val="2"/>
        <scheme val="minor"/>
      </rPr>
      <t>(Aviso legal: Esta es una lista no exhaustiva de documentos o archivos recomendados para validar el cumplimiento)</t>
    </r>
  </si>
  <si>
    <r>
      <t xml:space="preserve">¿Existe algún documento, archivo u observación que acredite el cumplimiento? 
</t>
    </r>
    <r>
      <rPr>
        <b/>
        <i/>
        <sz val="12"/>
        <color theme="4" tint="-0.249977111117893"/>
        <rFont val="Aptos Narrow"/>
        <family val="2"/>
        <scheme val="minor"/>
      </rPr>
      <t>(Completado por el auditor)</t>
    </r>
  </si>
  <si>
    <t>Calificación sugerida</t>
  </si>
  <si>
    <t>Espacio en blanco para los comentarios del auditor (asegúrese de proporcionar una descripción más detallada para explicar el resultado de sus observaciones)</t>
  </si>
  <si>
    <t>Calificación del auditor</t>
  </si>
  <si>
    <r>
      <rPr>
        <b/>
        <sz val="11"/>
        <color rgb="FF000000"/>
        <rFont val="Aptos Narrow"/>
        <scheme val="minor"/>
      </rPr>
      <t xml:space="preserve">M.1/5.2.3/R.1
</t>
    </r>
    <r>
      <rPr>
        <sz val="11"/>
        <color rgb="FF000000"/>
        <rFont val="Aptos Narrow"/>
        <scheme val="minor"/>
      </rPr>
      <t>La estructura organizativa y la ubicación geográfica de la MAPE, así como los minerales o metales que produce, se ajustan al alcance organizativo, geográfico y de productos básicos de CRAFT.</t>
    </r>
  </si>
  <si>
    <t>Gobierno corporativo</t>
  </si>
  <si>
    <t>Prácticas de gestión</t>
  </si>
  <si>
    <t>Sistema de gestión</t>
  </si>
  <si>
    <t>La MAPE cuenta con una estructura de liderazgo para la toma de decisiones, ya sea de facto o formalmente constituida. La MAPE proporciona toda la información necesaria sobre su estructura organizativa, sus miembros, la ubicación de sus operaciones, las rutas de transporte y los productos extraídos y procesados. La descripción de la MAPE incluye una lista de sus miembros - tanto entidades internas (grupos de facto como personas jurídicas) -, así como el nombre, género, edad, lugar de trabajo y número de identificación de todas las personas asociadas con estas entidades o que trabajan de forma independiente.</t>
  </si>
  <si>
    <t>* Lista de miembros o socios involucrados en la operación.
* Organigrama.</t>
  </si>
  <si>
    <t>Sí</t>
  </si>
  <si>
    <t>La MAPE también indica si, en su opinión, las operaciones se ubican en una zona de alto alto conflicto y alto riesgo (ACAR).</t>
  </si>
  <si>
    <t>* Carta de declaración firmada por el representante legal o líder.</t>
  </si>
  <si>
    <t>La MAPE indica las medidas de trazabilidad implementadas.</t>
  </si>
  <si>
    <t>* Protocolo de trazabilidad.</t>
  </si>
  <si>
    <t>Parcialmente</t>
  </si>
  <si>
    <r>
      <rPr>
        <b/>
        <sz val="11"/>
        <color rgb="FF000000"/>
        <rFont val="Aptos Narrow"/>
        <scheme val="minor"/>
      </rPr>
      <t xml:space="preserve">M.1/5.2.3/R.2
</t>
    </r>
    <r>
      <rPr>
        <sz val="11"/>
        <color rgb="FF000000"/>
        <rFont val="Aptos Narrow"/>
        <scheme val="minor"/>
      </rPr>
      <t>La MAPE declara su compromiso con la producción responsable de minerales y metales, de conformidad con la guía de minerales de la OCDE, y con el avance hacia las buenas y mejores prácticas de la MAPE.</t>
    </r>
  </si>
  <si>
    <t>La MAPE adopta el código CRAFT como su sistema de gestión para la identificación y mitigación de riesgos.</t>
  </si>
  <si>
    <t>* Carta de adopción del código CRAFT como sistema de gestión de riesgos, firmada por el representante legal o el líder.</t>
  </si>
  <si>
    <t xml:space="preserve">	</t>
  </si>
  <si>
    <t>El Informe CRAFT, accesible para los COMPRADORES y el público en general, contiene esta declaración y el compromiso con la producción responsable de minerales.</t>
  </si>
  <si>
    <t>*Informe CRAFT
*Documento que autoriza o declara abiertamente la disposición a someterse a auditorías independientes.</t>
  </si>
  <si>
    <t>La MAPE repite al menos una vez al año los pasos continuos, proactivos y reactivos de evaluación de riesgos (Paso 2), mitigación de riesgos (Paso 3), verificación (Paso 4) y presentación de informes (Paso 5), tal como se describe en el capítulo 4 del volumen 1. Toda la evidencia que respalda las afirmaciones del informe CRAFT (Paso 5) se conserva durante cinco (5) años.</t>
  </si>
  <si>
    <t>No</t>
  </si>
  <si>
    <r>
      <rPr>
        <b/>
        <sz val="11"/>
        <color rgb="FF000000"/>
        <rFont val="Aptos Narrow"/>
        <scheme val="minor"/>
      </rPr>
      <t xml:space="preserve">M.1/5.2.3/R.3
</t>
    </r>
    <r>
      <rPr>
        <sz val="11"/>
        <color rgb="FF000000"/>
        <rFont val="Aptos Narrow"/>
        <scheme val="minor"/>
      </rPr>
      <t>Si la MAPE busca apoyo para la implementación del código CRAFT uniéndose a un programa CRAFT, deberá cumplir con los requisitos de afiliación del mismo.</t>
    </r>
  </si>
  <si>
    <t>(Aplica solo si existe un Programa CRAFT y la entidad de la MAPE decide unirse a él): La entidad de la MAPE participa en un programa CRAFT cumpliendo con todos los requisitos de afiliación.</t>
  </si>
  <si>
    <t>*Carta de compromiso de adhesión a un esquema CRAFT, firmada por el representante legal o el líder.
*Carta de confirmación proporcionada por el responsable del esquema CRAFT.</t>
  </si>
  <si>
    <r>
      <rPr>
        <b/>
        <sz val="11"/>
        <color rgb="FF000000"/>
        <rFont val="Aptos Narrow"/>
        <scheme val="minor"/>
      </rPr>
      <t xml:space="preserve">M.1/5.2.3/R.4
</t>
    </r>
    <r>
      <rPr>
        <sz val="11"/>
        <color rgb="FF000000"/>
        <rFont val="Aptos Narrow"/>
        <scheme val="minor"/>
      </rPr>
      <t>La MAPE garantiza que los requisitos del código CRAFT, que ha adoptado como política para su cadena de suministro y se ha comprometido a cumplir, se comuniquen de forma que lleguen a todos los miembros.</t>
    </r>
  </si>
  <si>
    <t>La MAPE ha establecido una estructura organizativa formal o de facto encargada de comunicar los requisitos del CRAFT a todos los miembros.</t>
  </si>
  <si>
    <t>* Confirmación de la comunidad y los líderes locales.
* Existe un documento que describe los protocolos de comunicación e identifica a la persona responsable de la comunicación.
* Informe CRAFT.</t>
  </si>
  <si>
    <r>
      <rPr>
        <b/>
        <sz val="11"/>
        <color theme="1"/>
        <rFont val="Aptos Narrow"/>
        <scheme val="minor"/>
      </rPr>
      <t>M.1/5.2.8/R.1</t>
    </r>
    <r>
      <rPr>
        <sz val="11"/>
        <color theme="1"/>
        <rFont val="Aptos Narrow"/>
        <family val="2"/>
        <scheme val="minor"/>
      </rPr>
      <t xml:space="preserve">
La MAPE ha designado un punto de contacto para quejas.</t>
    </r>
  </si>
  <si>
    <t>La MAPE ha designado un punto de contacto para quejas, con la suficiente independencia para actuar como mediador en conflictos.</t>
  </si>
  <si>
    <t>*Documento, protocolo o declaración del procedimiento para la recepción de quejas.
*Constancia de las comunicaciones sobre la resolución de las quejas.</t>
  </si>
  <si>
    <r>
      <rPr>
        <b/>
        <sz val="11"/>
        <color rgb="FF000000"/>
        <rFont val="Aptos Narrow"/>
        <scheme val="minor"/>
      </rPr>
      <t xml:space="preserve">M.1/5.2.11/R.1
</t>
    </r>
    <r>
      <rPr>
        <sz val="11"/>
        <color rgb="FF000000"/>
        <rFont val="Aptos Narrow"/>
        <scheme val="minor"/>
      </rPr>
      <t>La MAPE ha designado a una persona responsable que actúa en nombre de la estructura de liderazgo de toma de decisiones de la MAPE y es responsable de la implementación del CRAFT.</t>
    </r>
  </si>
  <si>
    <t>La MAPE ha designado a una persona responsable que reporta a la estructura de liderazgo de toma de decisiones. Esta persona responsable es un miembro del personal superior o un representante de la estructura de liderazgo de toma de decisiones con los conocimientos, la experiencia, la competencia y la autoridad necesarios para supervisar todos los aspectos de la implementación del CRAFT y tiene derecho a presentar reclamaciones en nombre de la MAPE.</t>
  </si>
  <si>
    <t>*Carta de asignación, responsabilidades laborales o declaración firmada por la persona responsable de la implementación de CRAFT.
*Las responsabilidades de supervisión de la implementación de CRAFT se detallan en las cláusulas o protocolos del contrato.</t>
  </si>
  <si>
    <t>La persona responsable informa los resultados de la evaluación de riesgos a la estructura de liderazgo de toma de decisiones de la MAPE, presentando la información recopilada, identificando los riesgos reales y potenciales y proponiendo un plan de gestión de riesgos para su mitigación.</t>
  </si>
  <si>
    <t>* Carta de asignación, funciones del puesto o declaración firmada por el responsable de la implementación del CRAFT.
* Documentos o archivos con los resultados de las evaluaciones de riesgos.
* Actas de reuniones.</t>
  </si>
  <si>
    <t>La persona responsable implementa el plan de gestión de riesgos, aprobado por la estructura de liderazgo de toma de decisiones de la MAPE, supervisa la mitigación de riesgos e informa sobre el desempeño.</t>
  </si>
  <si>
    <t>*Carta de asignación, funciones o declaración firmada por la persona responsable de la implementación del CRAFT.
*Documentos o archivos que describan el plan de gestión de riesgos.
*Actas de reuniones.</t>
  </si>
  <si>
    <t>Espacio en blanco para las observaciones del auditor:</t>
  </si>
  <si>
    <t>Puntuación de conformidad indicativa %</t>
  </si>
  <si>
    <r>
      <rPr>
        <i/>
        <sz val="12"/>
        <color theme="1"/>
        <rFont val="Aptos Narrow"/>
        <scheme val="minor"/>
      </rPr>
      <t>Instructions:</t>
    </r>
    <r>
      <rPr>
        <sz val="12"/>
        <color theme="1"/>
        <rFont val="Aptos Narrow"/>
        <family val="2"/>
        <scheme val="minor"/>
      </rPr>
      <t xml:space="preserve"> Auditors should fill out column G based on their review of documents, files, or their own observations. The rating is automatically calculated based on the auditor's inputs. If the auditor finds no evidence of compliance in more than one of the criteria, the requirement will be marked as "Non-comp+E102liance." The CRAFT Code requires ASMs to meet all the requirements of Module 1, so the minimum score to report "Compliance" is 100. Auditors may report "Compliance with non-conformities" if the AMP achieves a minimum score of 83.</t>
    </r>
  </si>
  <si>
    <t>Módulo 2: Legitimidad de los productores mineros artesanales y de pequeña escala</t>
  </si>
  <si>
    <r>
      <rPr>
        <i/>
        <sz val="14"/>
        <color rgb="FF000000"/>
        <rFont val="Aptos Narrow"/>
        <scheme val="minor"/>
      </rPr>
      <t>Breve descripción:</t>
    </r>
    <r>
      <rPr>
        <sz val="14"/>
        <color rgb="FF000000"/>
        <rFont val="Aptos Narrow"/>
        <scheme val="minor"/>
      </rPr>
      <t xml:space="preserve"> a los efectos de la guía de diligencia debida de la OCDE, legítimo se refiere, entre otros, a la minería artesanal y de pequeña escala que es consistente con las leyes aplicables. Cuando el marco legal aplicable no se aplica, o en ausencia de dicho marco, la evaluación de la legitimidad de la minería artesanal y de pequeña escala tendrá en cuenta los esfuerzos de buena fe de los mineros y empresas artesanales y de pequeña escala para operar dentro del marco legal aplicable (cuando exista), así como su participación en las oportunidades de formalización a medida que se presenten. En cualquier caso, la minería artesanal y de pequeña escala, como ocurre con toda la minería, no puede considerarse legítima cuando contribuye a conflictos y abusos graves asociados con la extracción, el transporte o el comercio de minerales, según se define en el Anexo II de la guía de debida diligencia de la OCDE.</t>
    </r>
  </si>
  <si>
    <r>
      <rPr>
        <i/>
        <sz val="14"/>
        <color rgb="FF000000"/>
        <rFont val="Aptos Narrow"/>
        <scheme val="minor"/>
      </rPr>
      <t>Instrucciones: e</t>
    </r>
    <r>
      <rPr>
        <sz val="14"/>
        <color rgb="FF000000"/>
        <rFont val="Aptos Narrow"/>
        <scheme val="minor"/>
      </rPr>
      <t>l auditor deberá solicitar el apoyo de la iniciativa de estándares pertinente para confirmar en qué tipo de contexto nacional se ubica el productor de minerales artesanales auditado, de acuerdo con las indicaciones del código CRAFT (volúmenes 2 y 4). Posteriormente, complete únicamente las columnas E, H e I del contexto nacional determinado en conjunto con la iniciativa de normas pertinente o cualquier organización especializada en la mitigación de riesgos relacionados con la MAPE.</t>
    </r>
  </si>
  <si>
    <t xml:space="preserve">Requisito cumplido	
Progreso hacia el cumplimiento	
Criterios de no cumplimiento	</t>
  </si>
  <si>
    <t>Contexto de país 1: existe un marco jurídico para la MAPE, se implementa activamente y las autoridades competentes lo hacen cumplir.</t>
  </si>
  <si>
    <t>Preguntas de verificación</t>
  </si>
  <si>
    <r>
      <t xml:space="preserve">¿Existe algún documento, archivo u observación que acredite el cumplimiento? 
</t>
    </r>
    <r>
      <rPr>
        <i/>
        <sz val="12"/>
        <color theme="4" tint="-0.249977111117893"/>
        <rFont val="Aptos Narrow"/>
        <family val="2"/>
        <scheme val="minor"/>
      </rPr>
      <t>(completado por el auditor)</t>
    </r>
  </si>
  <si>
    <t>¿Es legal la operación de la MAPE? Es decir, ¿posee la MAPE los documentos públicos o privados legalmente válidos que autorizan su funcionamiento?</t>
  </si>
  <si>
    <t>¿Puede la MAPE demostrar con documentos (incluidos los legalmente válidos) que realizó esfuerzos para legalizar su operación?</t>
  </si>
  <si>
    <t>¿Existe evidencia de que las autoridades competentes hayan tomado medidas contra el MAPE desde que inició el proceso de formalización?</t>
  </si>
  <si>
    <t>¿Continúa la operación de la MAPE a pesar de las medidas tomadas por las autoridades competentes en su contra?</t>
  </si>
  <si>
    <t>Contexto de país 2: existe un marco legal para la MAPE, pero no se implementa ni se hace cumplir activamente.</t>
  </si>
  <si>
    <t>¿Puede la MAPE demostrar documentalmente su voluntad de legalizar su funcionamiento bajo la legislación nacional?</t>
  </si>
  <si>
    <t>¿Opera la MAPE con autorizaciones bajo el derecho consuetudinario o con el consentimiento local implícito? (Para responder a esta pregunta, puede ser útil identificar si existen quejas de actores públicos o privados potencialmente afectados en la comunidad y si se resuelven los conflictos con prontitud cuando surgen).</t>
  </si>
  <si>
    <t>¿Mantiene la MAPE un diálogo y puede demostrar avances en posibles negociaciones con las autoridades tradicionales y los actores públicos, privados y comunitarios, cuando corresponda, para alcanzar el consentimiento y resolver los conflictos?</t>
  </si>
  <si>
    <t>¿Continúa la operación de la MAPE a pesar de la oposición clara y sostenida de las autoridades tradicionales o de los actores públicos o privados de la comunidad?</t>
  </si>
  <si>
    <t>Contexto de país 3: no existe un marco jurídico específico para la MAPE.</t>
  </si>
  <si>
    <t>¿Ha analizado la MAPE la legislación aplicable y justificado la imposibilidad de legalización bajo el marco legal vigente para todas las actividades extractivas?</t>
  </si>
  <si>
    <t>Contexto de país 4: existen canales de comercialización aprobados por el Estado para los productos básicos de la MAPE producidos informalmente.</t>
  </si>
  <si>
    <t>¿Es legal la operación de la MAPE y está autorizada para vender en el mercado libre? ¿Posee la MAPE documentos públicos o privados legalmente válidos que autoricen su operación?</t>
  </si>
  <si>
    <t>¿Vende la MAPE su producción a o a través de un canal de comercialización aprobado por el estado?</t>
  </si>
  <si>
    <t>¿Ha intentado la MAPE vender su producción a través de un canal de comercialización aprobado por el estado y puede justificar por qué no fue posible realizar dichas operaciones comerciales?</t>
  </si>
  <si>
    <t>{logo}</t>
  </si>
  <si>
    <t>Módulo 3: “RIESGOS DEL ANEXO II” QUE REQUIEREN UNA DESCONEXIÓN INMEDIATA</t>
  </si>
  <si>
    <t>Breve descripción: el Anexo II de la guía de diligencia debida de la OCDE proporciona una lista de graves abusos de los derechos humanos que no se pueden tolerar en las cadenas de suministro responsables de minerales, comúnmente denominados "riesgos del Anexo II" que requieren una desvinculación inmediata. Si existe dicho riesgo, la guía de la OCDE exige a los COMPRADORES que se desvinculen inmediatamente. Este es un requisito legal para los COMPRADORES de países que tienen una legislación alineada con la guía de la OCDE. Esto implica desde el principio que si existe alguno de dichos riesgos en una MAPE, los COMPRADORES no pueden establecer relaciones comerciales con ellos. Sin embargo, los COMPRADORES o los esquemas CRAFT pueden colaborar con los MAPE con el fin de apoyarlos en sus esfuerzos por mitigar y, en última instancia, eliminar los riesgos. La mayoría de los riesgos en el módulo 3 son bastante difíciles de evaluar, y los auditores nunca expresarán su hallazgo en términos de certeza absoluta (por ejemplo, "las fuerzas armadas no estatales no controlan..."), porque incluso el día después de la auditoría la situación podría cambiar. Cualquier afirmación de un MAPE en su informe CRAFT, si se expresa con absoluta certeza, contradiría casi automáticamente la constatación o declaración de los auditores, quienes suelen evitar tales afirmaciones de absoluta certeza. Al formular el requisito y la afirmación en términos de "razonable para creer", los auditores pueden verificar la afirmación, positiva o negativamente, según sus hallazgos, con una clara respuesta afirmativa o negativa.</t>
  </si>
  <si>
    <r>
      <rPr>
        <i/>
        <sz val="14"/>
        <color rgb="FF000000"/>
        <rFont val="Aptos Narrow"/>
        <scheme val="minor"/>
      </rPr>
      <t>Instrucciones:</t>
    </r>
    <r>
      <rPr>
        <sz val="14"/>
        <color rgb="FF000000"/>
        <rFont val="Aptos Narrow"/>
        <scheme val="minor"/>
      </rPr>
      <t xml:space="preserve"> los auditores deben completar la columna G basándose en la revisión de documentos, archivos o sus propias observaciones. Se calcula automáticamente una calificación sugerida con base en las aportaciones del auditor para indicar el margen de mejora para cumplir con los requisitos de este módulo. El margen de mejora puede comentarse en la columna I.</t>
    </r>
  </si>
  <si>
    <t>Nombre del Productor Minero Artesanal y de Pequeña Escala (MAPE):</t>
  </si>
  <si>
    <t>Requisito</t>
  </si>
  <si>
    <r>
      <rPr>
        <b/>
        <sz val="12"/>
        <color theme="1"/>
        <rFont val="Aptos Narrow"/>
        <scheme val="minor"/>
      </rPr>
      <t>M.3/1.1.1/R1</t>
    </r>
    <r>
      <rPr>
        <sz val="12"/>
        <color theme="1"/>
        <rFont val="Aptos Narrow"/>
        <family val="2"/>
        <scheme val="minor"/>
      </rPr>
      <t xml:space="preserve"> 
Es razonable creer que la MAPE no tolera las peores formas de trabajo infantil en su proceso de producción.
</t>
    </r>
  </si>
  <si>
    <t>Derechos humanos y de los trabajadores</t>
  </si>
  <si>
    <t>Graves abusos de los derechos humanos</t>
  </si>
  <si>
    <t>Trabajo infantil y educación</t>
  </si>
  <si>
    <t>Se ha realizado una evaluación de referencia cualitativa (idealmente semicuantitativa) del trabajo infantil en el proceso de producción de la MAPE y en la cadena de suministro interna. El resultado de este ejercicio se documenta en el Informe CRAFT.</t>
  </si>
  <si>
    <t>*Informe CRAFT.
*Ejercicio de línea base que indique las edades de las personas que trabajan en la organización minera, la presencia de menores de edad o trabajadores jóvenes y las condiciones de trabajo. Si es posible, incluir datos sobre el número de niños, sus edades y su situación educativa.</t>
  </si>
  <si>
    <t>La MAPE puede afirmar con credibilidad que, en su cadena de suministro interna, ninguna persona menor de 18 años (niños) realiza ninguno de los siguientes trabajos clasificados como peores formas de trabajo infantil: trabajos subterráneos o subacuáticos, trabajo con maquinaria y herramientas peligrosas, transporte de cargas pesadas, trabajos que los expongan a sustancias peligrosas o que perjudiquen gravemente su salud, seguridad o moralidad en general.</t>
  </si>
  <si>
    <t>*Informe de declaración que establezca la tolerancia cero frente a las peores formas de trabajo infantil.
*Ejercicio de línea base que indique las edades de las personas que trabajan en la organización minera, la presencia de menores de edad o trabajadores jóvenes y las condiciones de trabajo. Si es posible, incluir datos sobre el número de niños, sus edades y su situación educativa.</t>
  </si>
  <si>
    <t>Las quejas o denuncias recibidas por el punto de contacto (véase M.1/5.2.8/R.1) han sido reconocidas y resueltas.</t>
  </si>
  <si>
    <t>* Registros de seguimiento de la recepción y respuesta de quejas.</t>
  </si>
  <si>
    <r>
      <rPr>
        <b/>
        <sz val="12"/>
        <color theme="1"/>
        <rFont val="Aptos Narrow"/>
        <scheme val="minor"/>
      </rPr>
      <t>M.3/1.1.2/R.1</t>
    </r>
    <r>
      <rPr>
        <sz val="12"/>
        <color theme="1"/>
        <rFont val="Aptos Narrow"/>
        <family val="2"/>
        <scheme val="minor"/>
      </rPr>
      <t xml:space="preserve">
Es razonable creer que la MAPE no está vinculado a ninguna forma de trabajo forzoso u obligatorio.</t>
    </r>
  </si>
  <si>
    <t>Trabajo forzoso</t>
  </si>
  <si>
    <t>La MAPE puede afirmar con credibilidad que cualquier trabajo o servicio de cualquier persona en su cadena de suministro interna se realiza de forma voluntaria.</t>
  </si>
  <si>
    <t>*Existencia de un reglamento interno de trabajo o un código de ética (verificación de si las sanciones propuestas son proporcionales a las infracciones de los trabajadores y si cumplen con la legislación nacional sobre trabajo forzoso).
*Registro de capacitaciones o certificaciones sobre trabajo forzoso por parte de las entidades competentes.</t>
  </si>
  <si>
    <t>La MAPE puede afirmar con credibilidad que todas las personas relacionadas con su cadena de suministro interna tienen la libertad de renunciar a su trabajo o servicio en cualquier momento, de acuerdo con los procedimientos generalmente aceptados de preaviso, respetando las obligaciones existentes y sin amenaza de sanción.</t>
  </si>
  <si>
    <t>*Declaración en el informe CRAFT que indique que los trabajadores desempeñan sus funciones voluntariamente y tienen la libertad de renunciar sin amenazas de sanciones.</t>
  </si>
  <si>
    <t>Las quejas recibidas por el punto de contacto (véase M.1/5.2.8/R.1) han sido reconocidas y resueltas.</t>
  </si>
  <si>
    <t>* Registros de registro de la recepción y respuesta de quejas.</t>
  </si>
  <si>
    <r>
      <rPr>
        <b/>
        <sz val="12"/>
        <color theme="1"/>
        <rFont val="Aptos Narrow"/>
        <scheme val="minor"/>
      </rPr>
      <t>M.3/1.1.5/R1</t>
    </r>
    <r>
      <rPr>
        <sz val="12"/>
        <color theme="1"/>
        <rFont val="Aptos Narrow"/>
        <family val="2"/>
        <scheme val="minor"/>
      </rPr>
      <t xml:space="preserve">
Es razonable creer que la MAPE no está vinculado a la comisión de ninguna forma de tortura ni tratos crueles, inhumanos o degradantes.</t>
    </r>
  </si>
  <si>
    <t>Prácticas disciplinarias y violencia</t>
  </si>
  <si>
    <t>Se solicitaron testimonios fidedignos sobre casos de tortura o tratos crueles, inhumanos y degradantes en la mina y sus alrededores, y de encontrarse, la MAPE se aseguró de que los autores, probados o presuntos, fueran excluidos de su cadena de suministro.</t>
  </si>
  <si>
    <t>*Declaración de la MAPE (incluida en el informe CRAFT).
*Los mineros intentaron solicitar testimonios. Se conserva la documentación del intento realizado (fechas, autoridades, etc.).
*Actas de entrevistas realizadas con una entidad competente o con mineros por parte del esquema CRAFT, que documenten evidencia de que no existe relación entre el sitio de la organización minera y violaciones de derechos humanos.
*Registro de desvinculación de sospechosos o perpetradores (si aplica).
*Reglamento interno o código de ética que mencione que no se toleran actos de tortura ni tratos crueles, inhumanos o degradantes dentro de la operación.
Realizado por el esquema CRAFT.
*Resultados de entrevistas con mineros realizadas por el esquema CRAFT o por una entidad competente.</t>
  </si>
  <si>
    <t>*Archivos de seguimiento de la recepción y respuesta de quejas.</t>
  </si>
  <si>
    <r>
      <rPr>
        <b/>
        <sz val="12"/>
        <color theme="1"/>
        <rFont val="Aptos Narrow"/>
        <scheme val="minor"/>
      </rPr>
      <t>M.3/1.1.6/R.1</t>
    </r>
    <r>
      <rPr>
        <sz val="12"/>
        <color theme="1"/>
        <rFont val="Aptos Narrow"/>
        <family val="2"/>
        <scheme val="minor"/>
      </rPr>
      <t xml:space="preserve">
Es razonable creer que la MAPE no está vinculado a ninguna otra grave violación o abuso de los derechos humanos, como la violencia sexual generalizada.</t>
    </r>
  </si>
  <si>
    <t>Otros graves abusos contra los derechos humanos</t>
  </si>
  <si>
    <t>Los testimonios fidedignos de terceros indican la ausencia de graves violaciones y abusos de los derechos humanos, como la violencia sexual generalizada.</t>
  </si>
  <si>
    <t>*Se conserva documentación del intento realizado (fechas, autoridades, etc.).
*Resumen de testimonios de entrevistas realizadas con una entidad competente o con mineros, que documenten evidencia de que no existe relación entre el sitio de la organización minera y violaciones de derechos humanos ni violencia sexual generalizada.
*Reglamento interno o código de ética que mencione que no se toleran violaciones graves de derechos humanos ni abusos como la violencia sexual generalizada.</t>
  </si>
  <si>
    <t>El informe CRAFT hace referencia a los esfuerzos para obtener testimonios sobre graves violaciones y abusos de los derechos humanos, como la violencia sexual generalizada, y analiza dichos testimonios.</t>
  </si>
  <si>
    <t>*Declaración de la organización minera (incluida en el informe CRAFT).
*Los mineros intentaron solicitar testimonios.</t>
  </si>
  <si>
    <r>
      <rPr>
        <b/>
        <sz val="12"/>
        <color theme="1"/>
        <rFont val="Aptos Narrow"/>
        <scheme val="minor"/>
      </rPr>
      <t>M.3/2.1.8/R.1 
(Aplicable solo si la MAPE se encuentra en una zona de conflicto armado con recursos naturales [CAHRA])</t>
    </r>
    <r>
      <rPr>
        <sz val="12"/>
        <color theme="1"/>
        <rFont val="Aptos Narrow"/>
        <family val="2"/>
        <scheme val="minor"/>
      </rPr>
      <t xml:space="preserve">
Es razonable creer que la MAPE no está vinculado a la comisión de crímenes de guerra u otras violaciones graves del derecho internacional humanitario, crímenes de lesa humanidad o genocidio.</t>
    </r>
  </si>
  <si>
    <t>Bienestar social</t>
  </si>
  <si>
    <t>Derechos de la comunidad</t>
  </si>
  <si>
    <t>Fuerzas de seguridad</t>
  </si>
  <si>
    <t>La MAPE confirma que ninguno de sus miembros ha sido procesado, acusado ni condenado por haber cometido crímenes de guerra u otras violaciones graves del derecho internacional humanitario, crímenes de lesa humanidad o genocidio. Las personas que participan en programas gubernamentales de resocialización o reintegración de excombatientes no se consideran para este criterio.</t>
  </si>
  <si>
    <t>*Declaración de la organización minera que exprese que:
a. Ninguna de las partes involucradas en el conflicto controla ni se beneficia de su cadena de suministro interna.
b. La mina y su cadena de suministro interna no están controladas ilegalmente por ningún grupo armado no estatal.
c. Su operación y cadena de suministro están libres de, o no están vinculadas con, la comisión de crímenes de guerra u otras violaciones graves del derecho internacional humanitario, ni con crímenes de lesa humanidad.</t>
  </si>
  <si>
    <t>La MAPE puede afirmar con credibilidad y pruebas que su cadena de suministro interna no está controlada ni beneficia a ninguna parte en conflicto sospechosa de estar involucrada en crímenes de guerra u otras violaciones graves del derecho internacional humanitario, crímenes de lesa humanidad o genocidio.</t>
  </si>
  <si>
    <t>*Cadena de custodia o sistema de trazabilidad en la organización minera que permita registrar el flujo de minerales y las transacciones de la organización minera con organizaciones externas y/o individuos.</t>
  </si>
  <si>
    <t>La MAPE proporciona los resultados de la evaluación interna o externa en su informe CRAFT.</t>
  </si>
  <si>
    <t>*Resultado de la visita de una autoridad competente o de las entrevistas realizadas por el programa CRAFT.</t>
  </si>
  <si>
    <r>
      <rPr>
        <b/>
        <sz val="12"/>
        <color theme="1"/>
        <rFont val="Aptos Narrow"/>
        <scheme val="minor"/>
      </rPr>
      <t>M.3/2.1.8/R.2</t>
    </r>
    <r>
      <rPr>
        <sz val="12"/>
        <color theme="1"/>
        <rFont val="Aptos Narrow"/>
        <family val="2"/>
        <scheme val="minor"/>
      </rPr>
      <t xml:space="preserve">
</t>
    </r>
    <r>
      <rPr>
        <b/>
        <sz val="12"/>
        <color theme="1"/>
        <rFont val="Aptos Narrow"/>
        <scheme val="minor"/>
      </rPr>
      <t xml:space="preserve">(Aplicable solo si la MAPE está ubicada en una zona de riesgo de desastres naturales (CAHRA))
</t>
    </r>
    <r>
      <rPr>
        <sz val="12"/>
        <color theme="1"/>
        <rFont val="Aptos Narrow"/>
        <family val="2"/>
        <scheme val="minor"/>
      </rPr>
      <t>Es razonable creer que la mina y las rutas de transporte de la MAPE no están controladas ilegalmente por grupos armados no estatales.</t>
    </r>
  </si>
  <si>
    <t>Una evaluación interna (y, en caso de duda razonable, externa) confirma que la mina, la cadena de suministro interna y las rutas de transporte de la MAPE no están controladas ilegalmente por ningún grupo armado no estatal.</t>
  </si>
  <si>
    <t>*Declaración de la organización minera que exprese que:
a. Ninguna de las partes involucradas en el conflicto controla ni se beneficia de su cadena de suministro interna.
b. La mina y su cadena de suministro interna no están controladas ilegalmente por ningún grupo armado no estatal.
c. Su operación y cadena de suministro están libres de, o no están vinculadas con, la comisión de crímenes de guerra u otras violaciones graves del derecho internacional humanitario, ni con crímenes de lesa humanidad.
*Cadena de custodia o sistema de trazabilidad en la organización minera que permita registrar el flujo de minerales y las transacciones de la organización minera con organizaciones externas y/o individuos.</t>
  </si>
  <si>
    <t>La MAPE no proporciona los resultados de una evaluación interna ni externa en su Informe CRAFT.</t>
  </si>
  <si>
    <r>
      <rPr>
        <b/>
        <sz val="12"/>
        <color theme="1"/>
        <rFont val="Aptos Narrow"/>
        <scheme val="minor"/>
      </rPr>
      <t>M.3/5.1.4/R.1
(Aplicable solo si la MAPE está ubicada en una zona de riesgo de desastres naturales (CAHRA))</t>
    </r>
    <r>
      <rPr>
        <sz val="12"/>
        <color theme="1"/>
        <rFont val="Aptos Narrow"/>
        <family val="2"/>
        <scheme val="minor"/>
      </rPr>
      <t xml:space="preserve">
Es razonable creer que la MAPE realiza todos los esfuerzos razonables para evitar que la producción en su mina y su cadena de suministro interna sean objeto de impuestos ilegales o extorsión de dinero o minerales por parte de grupos armados no estatales.</t>
    </r>
  </si>
  <si>
    <t>Gobierno de la empresa</t>
  </si>
  <si>
    <t>Prácticas comerciales</t>
  </si>
  <si>
    <t>Extorsión</t>
  </si>
  <si>
    <t>La MAPE cuenta con una política interna que exige a todos sus miembros abstenerse de realizar cualquier pago relacionado con extorsión e impuestos ilegales a grupos armados no estatales. Esta política establece que los autores comprobados serán excluidos o suspendidos de su cadena de suministro.</t>
  </si>
  <si>
    <t>Ninguno de los miembros de la MAPE ha sido procesado, acusado ni condenado por participar en la financiación o el apoyo directo o indirecto a grupos armados no estatales.</t>
  </si>
  <si>
    <t>La MAPE ha tomado medidas correctivas para excluir o suspender a sus miembros involucrados en la financiación o el apoyo directo o indirecto a grupos armados no estatales, con el fin de prevenir la reincidencia, de acuerdo con su política interna.</t>
  </si>
  <si>
    <t>La MAPE no informa sobre la implementación de esta política en su informe CRAFT.</t>
  </si>
  <si>
    <t xml:space="preserve">Puntuación de conformidad indicativa % </t>
  </si>
  <si>
    <t>Módulo 4: “RIESGOS DEL ANEXO II” QUE REQUIEREN DESCONEXIÓN TRAS UNA MITIGACIÓN FALLIDA”</t>
  </si>
  <si>
    <r>
      <rPr>
        <i/>
        <sz val="14"/>
        <color rgb="FF000000"/>
        <rFont val="Aptos Narrow"/>
        <scheme val="minor"/>
      </rPr>
      <t>Breve descripción:</t>
    </r>
    <r>
      <rPr>
        <sz val="14"/>
        <color rgb="FF000000"/>
        <rFont val="Aptos Narrow"/>
        <scheme val="minor"/>
      </rPr>
      <t xml:space="preserve"> este módulo aborda los riesgos del Anexo II para los cuales la guía de debida diligencia de la OCDE recomienda suspender o interrumpir la colaboración con los MAPE tras intentos fallidos de mitigación. Por consiguiente, todos los requisitos de este módulo son: aprobado (mitigado), progreso (progreso de mitigación) o criterio de no mitigado (no mitigado). La guía de minerales de la OCDE permite que estos riesgos no se mitiguen completamente en la primera auditoría, pero exige que en las auditorías posteriores, como mínimo, se demuestren esfuerzos progresivos para mitigar todos los riesgos descritos en el módulo 4.</t>
    </r>
  </si>
  <si>
    <r>
      <rPr>
        <b/>
        <sz val="10"/>
        <color theme="1"/>
        <rFont val="Aptos Narrow"/>
        <scheme val="minor"/>
      </rPr>
      <t>M.4/2.1.8/R.1</t>
    </r>
    <r>
      <rPr>
        <sz val="10"/>
        <color theme="1"/>
        <rFont val="Aptos Narrow"/>
        <scheme val="minor"/>
      </rPr>
      <t xml:space="preserve">
Es razonable creer que la MAPE realiza todos los esfuerzos posibles para eliminar el apoyo directo o indirecto a las fuerzas de seguridad públicas o privadas que gravan, extorsionan o controlan ilegalmente su mina, su cadena de suministro interna o sus puntos de venta.</t>
    </r>
  </si>
  <si>
    <t>La MAPE (sus miembros, la mina y la cadena de suministro interna) no está sujeta a impuestos ilegales, extorsión ni control por parte de fuerzas de seguridad públicas o privadas.</t>
  </si>
  <si>
    <t>*La MAPE tiene un historial de sus esfuerzos por colaborar con instituciones, organizaciones o personas confiables para asesorar o apoyar la implementación de un plan de gestión de riesgos.
*La MAPE ha establecido un plan de gestión de riesgos y lo implementa y monitorea mediante mejoras cuantificables.
*Declaración de la MAPE que:
a. Sus miembros, la mina y la cadena de suministro interna no están siendo gravados, extorsionados ni controlados ilegalmente por fuerzas de seguridad públicas o privadas.
b. La relación entre la MAPE y las fuerzas de seguridad públicas o privadas no se caracteriza por la tensión; colabora con ellas según lo exige la ley para mantener el estado de derecho, incluyendo la protección de los derechos humanos, la seguridad de los trabajadores, los equipos y las instalaciones mineras, y la protección de la mina o las rutas de transporte contra cualquier interferencia con la extracción y el comercio legítimos.
c. No contrata a sabiendas a personas o unidades de las fuerzas de seguridad conocidas por ser responsables de graves abusos contra los derechos humanos.
d. La MAPE realiza pagos a las fuerzas de seguridad pública según lo exige la ley y los documenta con recibos.
e. Toma todas las medidas posibles para minimizar los impactos adversos asociados con la presencia de fuerzas de seguridad públicas o privadas. Fuerzas de seguridad en su(s) sitio(s) minero(s), considerando tanto a hombres como a mujeres.
*Descripción de la relación de la MAPE con las fuerzas de seguridad públicas y privadas y/o cómo se garantiza la seguridad en los sitios mineros.
¿Existen líneas telefónicas de ayuda adecuadas o un mecanismo de quejas para abordar este riesgo en la MAPE?
*Existencia de un plan de gestión para identificar, evaluar y mitigar los riesgos relacionados con las fuerzas de seguridad públicas o privadas. (Se han identificado los principales riesgos y existen acciones de mitigación con un cronograma y responsabilidades operativas para su implementación).
*Presentación de pagos (si son legales) o indicación de los recibos realizados a las fuerzas de seguridad públicas y privadas.
*Contrato con las fuerzas de seguridad privadas involucradas, mencionando que las relaciones se enmarcan en los principios voluntarios de derechos humanos y seguridad.
Realizado por el programa CRAFT.
*La MAPE documenta su relación con las fuerzas de seguridad y solicita a una entidad local o a un miembro del programa CRAFT que realice una evaluación de los riesgos que la organización minera puede enfrentar con las fuerzas de seguridad públicas o privadas.
Resultados del diagnóstico a nivel territorial con una evaluación de riesgos. relacionados con las fuerzas de seguridad públicas y privadas y acciones recomendadas para mitigar los riesgos identificados.</t>
  </si>
  <si>
    <t>La MAPE busca asesoramiento y apoyo externo de instituciones, organizaciones o personas con credibilidad para implementar un plan de gestión de riesgos.</t>
  </si>
  <si>
    <t>Existe un plan de gestión de riesgos, y la MAPE lo implementa y supervisa, implementando mejoras mensurables.</t>
  </si>
  <si>
    <r>
      <rPr>
        <b/>
        <sz val="10"/>
        <color theme="1"/>
        <rFont val="Aptos Narrow"/>
        <scheme val="minor"/>
      </rPr>
      <t>M.4/2.1.8/R.2</t>
    </r>
    <r>
      <rPr>
        <sz val="10"/>
        <color theme="1"/>
        <rFont val="Aptos Narrow"/>
        <scheme val="minor"/>
      </rPr>
      <t xml:space="preserve">
Es razonable creer que la MAPE apoya o busca el apoyo de las fuerzas de seguridad públicas o privadas si su presencia es necesaria para mantener el estado de derecho, lo que incluye la protección de los derechos humanos, la seguridad de los trabajadores, el equipo y las instalaciones mineras, y la protección de la mina o las rutas de transporte contra la interferencia con la extracción y el comercio legítimos.</t>
    </r>
  </si>
  <si>
    <t>Si bien reconoce la necesidad de seguridad, la MAPE declara y puede demostrar (si corresponde) que la presencia de las fuerzas de seguridad está justificada por sus necesidades, y que los proveedores de seguridad actúan respetando los derechos humanos y las leyes nacionales. La MAPE declara (en el informe CRAFT) y puede demostrar (si corresponde) que colabora con las fuerzas de seguridad públicas o privadas según lo exige la ley o que busca su apoyo solo cuando es necesario para el propósito especificado en el requisito.</t>
  </si>
  <si>
    <t xml:space="preserve">Si las relaciones entre la MAPE y las fuerzas de seguridad públicas o privadas se caracterizan por tensiones, la MAPE busca asesoramiento y apoyo de instituciones, organizaciones o personas con credibilidad para implementar un plan de gestión de riesgos. </t>
  </si>
  <si>
    <t>Existe un plan de gestión de riesgos para este riesgo, el cual la MAPE implementa y monitorea con mejoras mensurables.</t>
  </si>
  <si>
    <r>
      <rPr>
        <b/>
        <sz val="10"/>
        <color theme="1"/>
        <rFont val="Aptos Narrow"/>
        <scheme val="minor"/>
      </rPr>
      <t>M.4/2.1.8/R.3</t>
    </r>
    <r>
      <rPr>
        <sz val="10"/>
        <color theme="1"/>
        <rFont val="Aptos Narrow"/>
        <scheme val="minor"/>
      </rPr>
      <t xml:space="preserve">
Es razonable creer que la MAPE no contrata a sabiendas a personas o unidades de las fuerzas de seguridad que se sabe que han sido responsables de graves abusos contra los derechos humanos.</t>
    </r>
  </si>
  <si>
    <t>La MAPE no contrata servicios de seguridad privada ni ha solicitado la prestación de seguridad pública para sus operaciones.</t>
  </si>
  <si>
    <t>La MAPE busca una certeza razonable para garantizar que las personas o unidades de las fuerzas de seguridad contratadas no estén vinculadas a graves abusos contra los derechos humanos.</t>
  </si>
  <si>
    <t>Si surge información que indique que el personal de seguridad está vinculado a abusos contra los derechos humanos, la MAPE busca el asesoramiento y el apoyo de instituciones, organizaciones o personas creíbles para implementar un plan de gestión de riesgos.</t>
  </si>
  <si>
    <r>
      <rPr>
        <b/>
        <sz val="10"/>
        <color rgb="FF000000"/>
        <rFont val="Aptos Narrow"/>
        <scheme val="minor"/>
      </rPr>
      <t xml:space="preserve">M.4/2.1.8/R.4
</t>
    </r>
    <r>
      <rPr>
        <sz val="10"/>
        <color rgb="FF000000"/>
        <rFont val="Aptos Narrow"/>
        <scheme val="minor"/>
      </rPr>
      <t>Es razonable creer que la MAPE apoya todos los esfuerzos o toma todas las medidas viables para garantizar que los pagos a las fuerzas de seguridad pública por la prestación de servicios de seguridad sean lo más transparentes, proporcionales y responsables posible.</t>
    </r>
  </si>
  <si>
    <t>No se realizan pagos, es decir, la MAPE no está obligada a pagar por los servicios prestados por las fuerzas de seguridad pública.</t>
  </si>
  <si>
    <t>Si la MAPE está legalmente obligada a pagar los servicios prestados por las fuerzas de seguridad pública, los pagos se realizan conforme a la ley y se documentan mediante recibos.</t>
  </si>
  <si>
    <t>La MAPE comienza a registrar los pagos realizados y busca el asesoramiento y el apoyo de instituciones, organizaciones o personas con credibilidad para implementar un plan de gestión de riesgos.</t>
  </si>
  <si>
    <t>Existe un plan de gestión de riesgos para este riesgo, y la MAPE lo implementa y supervisa con mejoras mensurables.</t>
  </si>
  <si>
    <r>
      <rPr>
        <b/>
        <sz val="10"/>
        <color theme="1"/>
        <rFont val="Aptos Narrow"/>
        <scheme val="minor"/>
      </rPr>
      <t>M.4/2.1.8/R.5</t>
    </r>
    <r>
      <rPr>
        <sz val="10"/>
        <color theme="1"/>
        <rFont val="Aptos Narrow"/>
        <scheme val="minor"/>
      </rPr>
      <t xml:space="preserve">
Es razonable creer que la MAPE apoya todos los esfuerzos o toma todas las medidas viables para minimizar los impactos adversos asociados con la presencia de fuerzas de seguridad públicas o privadas en sus minas.</t>
    </r>
  </si>
  <si>
    <t>No hay fuerzas de seguridad públicas ni privadas presentes en la mina.</t>
  </si>
  <si>
    <t>La MAPE apoya todos los esfuerzos o toma todas las medidas viables para minimizar los impactos adversos asociados con la presencia de fuerzas de seguridad públicas o privadas, a los que pueden estar expuestos los hombres y mujeres en sus minas.</t>
  </si>
  <si>
    <t>En caso de incumplimiento del servicio de seguridad privada, la MAPE busca renegociar el servicio o cambiar de proveedor de seguridad e implementar un plan de gestión de riesgos. De ser necesario, la MAPE busca el asesoramiento y el apoyo de instituciones, organizaciones o personas con credibilidad.</t>
  </si>
  <si>
    <t>En caso de incumplimiento del desempeño de la seguridad pública, la MAPE busca contactar con el supervisor o la autoridad competente. Las autoridades implementan un plan de gestión de riesgos. De ser necesario, la MAPE solicita asesoramiento y apoyo a instituciones, organizaciones o personas con credibilidad.</t>
  </si>
  <si>
    <t>Existe un plan de gestión de riesgos para este riesgo, y la MAPE lo implementa y monitorea, implementando mejoras mensurables.</t>
  </si>
  <si>
    <r>
      <rPr>
        <b/>
        <sz val="10"/>
        <color theme="1"/>
        <rFont val="Aptos Narrow"/>
        <scheme val="minor"/>
      </rPr>
      <t>M.4/2.2.1/R.1</t>
    </r>
    <r>
      <rPr>
        <sz val="10"/>
        <color theme="1"/>
        <rFont val="Aptos Narrow"/>
        <scheme val="minor"/>
      </rPr>
      <t xml:space="preserve">
Es razonable creer que la MAPE paga al gobierno todos los impuestos, tasas y regalías relacionados con la extracción, el comercio y la exportación de minerales.</t>
    </r>
  </si>
  <si>
    <t>Valor añadido</t>
  </si>
  <si>
    <t>Pago de impuestos y EITI</t>
  </si>
  <si>
    <t>La MAPE y sus miembros pueden demostrar que pagan los impuestos, tasas y regalías que exige la ley. La MAPE coopera de forma plena y transparente con las agencias estatales encargadas de supervisar el comercio de minerales y proporciona a las aduanas acceso a información completa sobre todos los envíos que cruzan fronteras internacionales.</t>
  </si>
  <si>
    <t>*Algunos miembros de la MAPE pagan impuestos, además de tasas y regalías, según corresponda.
*Existen registros o recibos que acreditan que algunos miembros de la MAPE cumplen con los requisitos de pago de impuestos, tasas y regalías, lo cual facilita su verificación.
*Los impuestos, tasas y regalías relacionados con la actividad minera están al día en la organización minera y sus miembros.</t>
  </si>
  <si>
    <t>Al menos algunos miembros de la MAPE pagan los impuestos, tasas y regalías que correspondan.</t>
  </si>
  <si>
    <t>*La MAPE declara su conocimiento de sus obligaciones tributarias y las desglosa (en el informe CRAFT)</t>
  </si>
  <si>
    <t>Se ha establecido un plan de gestión de riesgos para este riesgo, y la MAPE lo implementa y supervisa con mejoras mensurables.</t>
  </si>
  <si>
    <r>
      <rPr>
        <b/>
        <sz val="10"/>
        <color theme="1"/>
        <rFont val="Aptos Narrow"/>
        <scheme val="minor"/>
      </rPr>
      <t>M.4/2.2.1/R.2
(Aplicable solo si la MAPE está ubicado en un país donde el EITI recopila información de la MAPE)</t>
    </r>
    <r>
      <rPr>
        <sz val="10"/>
        <color theme="1"/>
        <rFont val="Aptos Narrow"/>
        <scheme val="minor"/>
      </rPr>
      <t xml:space="preserve">
Es razonable creer que la MAPE se compromete a divulgar, si se le solicita, el pago de impuestos, tasas y regalías de conformidad con los principios establecidos en la Iniciativa para la Transparencia de las Industrias Extractivas (EITI).</t>
    </r>
  </si>
  <si>
    <t>La MAPE divulga, o declara comprometerse a divulgar, el pago de impuestos, tasas y regalías a la iniciativa para la transparencia de las industrias extractivas nacional.</t>
  </si>
  <si>
    <t>*Declaración de que la MAPE está dispuesta a divulgar (si se solicita) los pagos a la iniciativa para la transparencia de las industrias extractivas nacional en caso de que la institución recopile esta información para el sector (en el informe CRAFT).
*Esta declaración está verificada por el programa CRAFT.</t>
  </si>
  <si>
    <t>La MAPE colabora con la iniciativa para la transparencia de las industrias extractivas para conocer sus obligaciones, o ya está preparando su declaración a la iniciativa para la transparencia de las industrias extractivas, pero aún no la ha presentado.</t>
  </si>
  <si>
    <t>*La MAPE se ha comprometido ante la iniciativa para la transparencia de las industrias extractivas a informarse sobre sus obligaciones o ya está preparando su declaración a la iniciativa para la transparencia de las industrias extractivas pero aún no la ha presentado.</t>
  </si>
  <si>
    <r>
      <rPr>
        <b/>
        <sz val="10"/>
        <color theme="1"/>
        <rFont val="Aptos Narrow"/>
        <scheme val="minor"/>
      </rPr>
      <t>M.4/5.1.3/R.1</t>
    </r>
    <r>
      <rPr>
        <sz val="10"/>
        <color theme="1"/>
        <rFont val="Aptos Narrow"/>
        <scheme val="minor"/>
      </rPr>
      <t xml:space="preserve">
Es razonable creer que la MAPE realiza todos los esfuerzos razonables para evitar ofrecer, prometer, dar, aceptar o exigir sobornos para falsear los impuestos, tasas y regalías pagados a los gobiernos para la extracción, el comercio, la manipulación, el transporte y la exportación de minerales.</t>
    </r>
  </si>
  <si>
    <t>Soborno y facilitación</t>
  </si>
  <si>
    <t>La MAPE cuenta con una política interna que exige a todos los miembros abstenerse de ofrecer, prometer, dar y, en particular, esperar o exigir sobornos.</t>
  </si>
  <si>
    <t>*Declaración de la MAPE en la que se manifiesta que realiza todos los esfuerzos posibles para:
a. Exigir a todos los miembros que se abstengan de ofrecer, prometer, dar y, especialmente, esperar o exigir sobornos.
b. Haber socializado esta declaración a todos los miembros de la MAPE.
c. Comprometerse a adoptar, crear o mejorar un sistema de control interno para prevenir el soborno con el fin de ocultar o encubrir el origen de los minerales y contribuir a la eliminación efectiva del blanqueo de capitales.</t>
  </si>
  <si>
    <t>La MAPE realiza todos los esfuerzos razonables para lograr que sus miembros reconozcan esta política como vinculante y la cumplan.</t>
  </si>
  <si>
    <t>*La existencia y conocimiento de la declaración se verifica mediante entrevistas.</t>
  </si>
  <si>
    <t>La MAPE ha identificado el riesgo y busca el asesoramiento y el apoyo de instituciones, organizaciones o personas creíbles para establecer un plan de gestión de riesgos.</t>
  </si>
  <si>
    <t>*El reglamento interno establece explícitamente que la MAPE realiza todos los esfuerzos razonables para evitar ofrecer, prometer, dar o exigir sobornos para alterar las cifras de impuestos, tasas o regalías pagadas al gobierno por motivos relacionados con la extracción, el comercio, el manejo, el transporte y la exportación de minerales.
*La MAPE documenta los esfuerzos realizados con respecto a este riesgo.</t>
  </si>
  <si>
    <r>
      <rPr>
        <b/>
        <sz val="10"/>
        <color theme="1"/>
        <rFont val="Aptos Narrow"/>
        <scheme val="minor"/>
      </rPr>
      <t>M.4/5.1.3/R.2</t>
    </r>
    <r>
      <rPr>
        <sz val="10"/>
        <color theme="1"/>
        <rFont val="Aptos Narrow"/>
        <scheme val="minor"/>
      </rPr>
      <t xml:space="preserve">
Es razonable creer que la MAPE realiza todos los esfuerzos razonables para resistir el soborno para ocultar o disimular el origen de los minerales.</t>
    </r>
  </si>
  <si>
    <t>La MAPE garantiza la cadena de custodia o trazabilidad y que los minerales, concentrados o metales comercializados colectivamente por la MAPE o individualmente por sus miembros provengan exclusivamente de la mina de la MAPE.</t>
  </si>
  <si>
    <t>*Declaración de la MAPE en la que se manifiesta que realiza todos los esfuerzos posibles para:
a. Exigir a todos los miembros que se abstengan de ofrecer, prometer, dar y, especialmente, esperar o exigir sobornos.
b. Haber socializado esta declaración a todos los miembros de la MAPE.
c. Comprometerse a adoptar, crear o mejorar un sistema de control interno para prevenir el soborno con el fin de ocultar o encubrir el origen de los minerales y contribuir a la eliminación efectiva del blanqueo de capitales.
*El reglamento interno de trabajo establece explícitamente que la MAPE hace todos los esfuerzos razonables para evitar ofrecer, prometer, dar o exigir sobornos para alterar las cifras de impuestos, tasas o regalías pagadas al gobierno por motivos relacionados con la extracción, el comercio, el manejo, el transporte y la exportación de minerales.
*Existe un registro de las entradas y salidas de las instalaciones de almacenamiento.
*Existe o está en desarrollo un sistema de gestión de riesgos de lavado de activos y financiamiento del terrorismo.
*El último informe del auditor externo está disponible.
*La MAPE documenta las medidas adoptadas respecto a este riesgo. Existe un mecanismo de cadena de custodia o trazabilidad con registros de producción validados con respecto a la cantidad de personal y la capacidad.</t>
  </si>
  <si>
    <t>La MAPE está adoptando, creando o mejorando su mecanismo de cadena de custodia o trazabilidad y está pilotando su implementación.</t>
  </si>
  <si>
    <t>*La MAPE está en proceso de adoptar, crear o mejorar su mecanismo de cadena de custodia o trazabilidad y actualmente se encuentra en la fase de pruebas para su implementación.</t>
  </si>
  <si>
    <r>
      <rPr>
        <b/>
        <sz val="10"/>
        <color theme="1"/>
        <rFont val="Aptos Narrow"/>
        <scheme val="minor"/>
      </rPr>
      <t>M.4/5.1.5/R.1</t>
    </r>
    <r>
      <rPr>
        <sz val="10"/>
        <color theme="1"/>
        <rFont val="Aptos Narrow"/>
        <scheme val="minor"/>
      </rPr>
      <t xml:space="preserve">
Es razonable creer que la MAPE apoya todos los esfuerzos o toma todas las medidas viables para contribuir a la eliminación efectiva del blanqueo de capitales, cuando se identifica un riesgo razonable de dicha práctica derivada de sus operaciones o productos, o relacionada con ellos.</t>
    </r>
  </si>
  <si>
    <t>Lavado de dinero</t>
  </si>
  <si>
    <t>Los volúmenes de producción de la MAPE se ajustan plausiblemente a su capacidad de producción efectiva. Si existe una diferencia dudosa, la MAPE puede explicar el origen del exceso de volúmenes.</t>
  </si>
  <si>
    <t>*Declaración de la MAPE en la que expresa que realiza todos los esfuerzos posibles para:
a. Exigir a todos los miembros que se abstengan de ofrecer, prometer, dar y, especialmente, esperar o exigir sobornos.
b. Haber socializado esta declaración a todos los miembros de la organización minera.
c. Comprometerse a adoptar, crear o mejorar un sistema de control interno para prevenir el soborno con el fin de ocultar o encubrir el origen de los minerales y contribuir a la eliminación efectiva del lavado de dinero.
*Las facturas de venta están registradas.
*Existe un mecanismo de cadena de custodia o trazabilidad que permite registrar el volumen de mineral extraído mensualmente.
*Registro de entradas y salidas de instalaciones de almacenamiento y minas.
*El último informe del auditor externo está disponible.
*Alineación del instrumento legal requerido con el registro de producción reportado a la mina.
*Registrar el volumen de mineral extraído mensualmente y contar con evidencia de la producción reportada (respaldada por la firma de un minero y/o supervisor).
Realizado por el esquema CRAFT.
*Se han realizado búsquedas de asociados de la mina en listas restringidas por un miembro de el plan CRAFT.</t>
  </si>
  <si>
    <t>La capacidad de producción instalada de la MAPE se ajusta plausiblemente a la capacidad financiera de sus miembros (incluida la propiedad final). Si existe una diferencia dudosa, la MAPE puede explicar el origen legítimo del capital de inversión y de los fondos para cubrir gastos operativos.</t>
  </si>
  <si>
    <t>La MAPE ha identificado el riesgo de lavado de dinero y establece un plan de gestión de riesgos para identificar y mitigar los riesgos de que se inyecten en su cadena de suministro fondos, minerales o metales provenientes del lavado de dinero.</t>
  </si>
  <si>
    <t>*La MAPE está en proceso de adoptar, crear o mejorar su mecanismo de cadena de custodia o trazabilidad y se encuentra actualmente en fase de prueba para su aplicación.
*Existe o está en desarrollo un sistema de gestión de riesgos de lavado de activos y financiamiento del terrorismo.
*Resultado de una capacitación sobre el sistema de gestión de riesgos de lavado de activos y financiamiento del terrorismo.</t>
  </si>
  <si>
    <t>La MAPE procura evitar los pagos en efectivo y, en la medida de lo posible y económicamente viable, mantener registros formales.</t>
  </si>
  <si>
    <t>Módulo 5: “RIESGOS ALTOS NO INCLUIDOS EN EL ANEXO II QUE REQUIEREN MEJORAS”</t>
  </si>
  <si>
    <r>
      <rPr>
        <i/>
        <sz val="14"/>
        <color rgb="FF000000"/>
        <rFont val="Aptos Narrow"/>
        <scheme val="minor"/>
      </rPr>
      <t>Breve descripción:</t>
    </r>
    <r>
      <rPr>
        <sz val="14"/>
        <color rgb="FF000000"/>
        <rFont val="Aptos Narrow"/>
        <scheme val="minor"/>
      </rPr>
      <t xml:space="preserve"> los riesgos altos no incluidos en el Anexo II son tan importantes como los riesgos incluidos en el Anexo II para el sustento y el bienestar de los mineros y sus familias. La principal diferencia radica en que la guía de minerales de la OCDE no exige la suspensión ni la retirada en caso de persistencia de estos riesgos, sino que anima a los actores de la cadena de suministro aguas abajo a colaborar con la MAPE y a apoyar sus iniciativas de mitigación y mejora de riesgos. La ausencia o la mitigación eficaz de los riesgos del Anexo II es un requisito obligatorio para las cadenas de suministro formales y el comercio formal. Si bien muchos (o casi todos) los riesgos no incluidos en el Anexo II también están contemplados en las legislaciones nacionales, estos riesgos tienen en común que el incumplimiento de las leyes nacionales puede tener consecuencias (por ejemplo, multas), pero por lo general no constituyen un impedimento para participar en el comercio formal.</t>
    </r>
  </si>
  <si>
    <r>
      <rPr>
        <i/>
        <sz val="14"/>
        <color rgb="FF000000"/>
        <rFont val="Aptos Narrow"/>
        <scheme val="minor"/>
      </rPr>
      <t>Instrucciones:</t>
    </r>
    <r>
      <rPr>
        <sz val="14"/>
        <color rgb="FF000000"/>
        <rFont val="Aptos Narrow"/>
        <scheme val="minor"/>
      </rPr>
      <t xml:space="preserve"> los auditores deben completar la columna G basándose en la revisión de documentos, archivos o sus propias observaciones. La calificación se calcula automáticamente a partir de la información aportada por el auditor.</t>
    </r>
  </si>
  <si>
    <r>
      <rPr>
        <b/>
        <sz val="12"/>
        <color rgb="FF000000"/>
        <rFont val="Aptos Narrow"/>
        <scheme val="minor"/>
      </rPr>
      <t xml:space="preserve">M.5/1.1.1/R.1
</t>
    </r>
    <r>
      <rPr>
        <sz val="12"/>
        <color rgb="FF000000"/>
        <rFont val="Aptos Narrow"/>
        <scheme val="minor"/>
      </rPr>
      <t>La MAPE adopta medidas para erradicar todas las peores formas de trabajo infantil, directa o indirectamente relacionadas con la minería, entre las personas menores de 18 años.</t>
    </r>
  </si>
  <si>
    <t>Las personas menores de 18 años trabajan únicamente en lugares de trabajo adecuados para su edad, no clasificados como peores formas de trabajo infantil. Existe un mecanismo para actuar de inmediato en cuanto se detecten casos de peores formas de trabajo infantil.</t>
  </si>
  <si>
    <t>La MAPE colabora con las autoridades competentes para abordar las peores formas de trabajo infantil, participa en la educación de la comunidad sobre las consecuencias negativas del trabajo infantil y contribuye a la reubicación progresiva de todos los trabajadores menores de 18 años en lugares de trabajo o tareas adecuadas para su edad.</t>
  </si>
  <si>
    <r>
      <rPr>
        <b/>
        <sz val="12"/>
        <color rgb="FF000000"/>
        <rFont val="Aptos Narrow"/>
        <scheme val="minor"/>
      </rPr>
      <t xml:space="preserve">M.5/1.1.1/R.2
</t>
    </r>
    <r>
      <rPr>
        <sz val="12"/>
        <color rgb="FF000000"/>
        <rFont val="Aptos Narrow"/>
        <scheme val="minor"/>
      </rPr>
      <t>Las personas menores de 15 años, dentro de la comunidad, son admitidas al empleo o se les permite trabajar en cualquier ocupación.</t>
    </r>
  </si>
  <si>
    <t>Graves abusos contra los derechos humanos</t>
  </si>
  <si>
    <t>Las personas menores de 15 años no trabajan en ninguna ocupación que se considere trabajo infantil. Existe un mecanismo para actuar de inmediato en cuanto se detecten casos de trabajo infantil.</t>
  </si>
  <si>
    <t>La MAPE ha establecido un plan de gestión de riesgos para reducir este riesgo. Colabora con las autoridades estatales competentes y otras organizaciones comunitarias, abogando por la educación escolar y la formación profesional del gobierno, con el objetivo de erradicar definitivamente todo trabajo infantil que sea mental, física, social o moralmente peligroso y perjudicial para los niños o que interfiera con su escolarización.</t>
  </si>
  <si>
    <r>
      <rPr>
        <b/>
        <sz val="12"/>
        <color rgb="FF000000"/>
        <rFont val="Aptos Narrow"/>
        <scheme val="minor"/>
      </rPr>
      <t xml:space="preserve">M.5/1.1.3/R.1
</t>
    </r>
    <r>
      <rPr>
        <sz val="12"/>
        <color rgb="FF000000"/>
        <rFont val="Aptos Narrow"/>
        <scheme val="minor"/>
      </rPr>
      <t>La MAPE adopta medidas para proteger a las mujeres o a cualquier persona en situación de vulnerabilidad contra la violencia sexual y el acoso en el lugar de trabajo.</t>
    </r>
  </si>
  <si>
    <t>Existe un mecanismo para actuar de inmediato en cuanto se detectan o denuncian casos de violencia y/o acoso sexual.</t>
  </si>
  <si>
    <t>La MAPE se esfuerza y ​​toma medidas para concienciar sobre la inaceptabilidad de la violencia y el acoso sexual, colabora con las autoridades competentes, garantiza un mecanismo seguro y confidencial para que las mujeres o cualquier persona en situación de vulnerabilidad denuncien a los agresores y anima a las víctimas a denunciarlos ante la autoridad competente.</t>
  </si>
  <si>
    <r>
      <rPr>
        <b/>
        <sz val="12"/>
        <color rgb="FF000000"/>
        <rFont val="Aptos Narrow"/>
        <scheme val="minor"/>
      </rPr>
      <t xml:space="preserve">M.5/1.1.3/R.2
</t>
    </r>
    <r>
      <rPr>
        <sz val="12"/>
        <color rgb="FF000000"/>
        <rFont val="Aptos Narrow"/>
        <scheme val="minor"/>
      </rPr>
      <t>La MAPE adopta medidas para respetar los derechos de las mujeres, en particular para reducir cualquier restricción basada en el género en el acceso a los recursos minerales.</t>
    </r>
  </si>
  <si>
    <t>Derechos de las mujeres</t>
  </si>
  <si>
    <t>El acceso a los recursos minerales, a las actividades de producción minera y a las organizaciones mineras se basa en normas y criterios que no distinguen entre hombres y mujeres.</t>
  </si>
  <si>
    <t>La MAPE se esfuerza y ​​toma medidas para concienciar sobre la inaceptabilidad de las restricciones basadas en el género.</t>
  </si>
  <si>
    <r>
      <rPr>
        <b/>
        <sz val="12"/>
        <color rgb="FF000000"/>
        <rFont val="Aptos Narrow"/>
        <scheme val="minor"/>
      </rPr>
      <t xml:space="preserve">M.5/1.1.4/R.1
</t>
    </r>
    <r>
      <rPr>
        <sz val="12"/>
        <color rgb="FF000000"/>
        <rFont val="Aptos Narrow"/>
        <scheme val="minor"/>
      </rPr>
      <t>La MAPE no basa sus decisiones en criterios clasificados como discriminatorios en la declaración universal de derechos humanos.</t>
    </r>
  </si>
  <si>
    <t>Discriminación y diversidad</t>
  </si>
  <si>
    <t>Dentro de sus límites organizativos 16, las decisiones, las estructuras de toma de decisiones y los procesos de la MAPE no se basan en criterios clasificados como discriminación en la declaración universal de derechos humanos y el convenio 111 de la OIT.</t>
  </si>
  <si>
    <t>La MAPE se esfuerza y ​​toma medidas para concienciar sobre la inaceptabilidad de la discriminación por motivos de raza, color, sexo, idioma, religión, opinión política o de otra índole, origen nacional o social, posición económica, nacimiento u otra condición.</t>
  </si>
  <si>
    <r>
      <rPr>
        <b/>
        <sz val="12"/>
        <color theme="1"/>
        <rFont val="Aptos Narrow"/>
        <scheme val="minor"/>
      </rPr>
      <t>M.5/1.3.3/R.1</t>
    </r>
    <r>
      <rPr>
        <sz val="12"/>
        <color theme="1"/>
        <rFont val="Aptos Narrow"/>
        <scheme val="minor"/>
      </rPr>
      <t xml:space="preserve">
La MAPE establece normas básicas de seguridad minera obligatorias para sus miembros.</t>
    </r>
  </si>
  <si>
    <t>Salud y seguridad ocupacional</t>
  </si>
  <si>
    <t>Peligros en el lugar de trabajo y maquinaria</t>
  </si>
  <si>
    <t>Se cumplen las normas básicas de seguridad minera.</t>
  </si>
  <si>
    <t>La MAPE, como parte de su proceso de formalización (véase 5.2.1/M.5/R.1), diseña e implementa un programa de seguridad y salud en el trabajo en la mina (alineado con la normativa nacional de seguridad minera) para sus miembros. Prioriza los diferentes riesgos detectados en la MAPE y aplica medidas correctivas y preventivas que garantizan condiciones de trabajo seguras.</t>
  </si>
  <si>
    <r>
      <rPr>
        <b/>
        <sz val="12"/>
        <color theme="1"/>
        <rFont val="Aptos Narrow"/>
        <scheme val="minor"/>
      </rPr>
      <t>M.5/1.3.4/R.1</t>
    </r>
    <r>
      <rPr>
        <sz val="12"/>
        <color theme="1"/>
        <rFont val="Aptos Narrow"/>
        <scheme val="minor"/>
      </rPr>
      <t xml:space="preserve">
Los miembros de la MAPE utilizan equipo de protección personal (EPP) en el trabajo.</t>
    </r>
  </si>
  <si>
    <t>Equipo de protección personal</t>
  </si>
  <si>
    <t>Se identifican los riesgos laborales y todos los trabajadores utilizan equipo de protección personal (EPP) que los protege de los peligros identificados. En caso de epidemias o pandemias, esto incluye medidas de bioseguridad.</t>
  </si>
  <si>
    <t>La MAPE cuenta con un plan o política de gestión de riesgos para aumentar el uso, el mantenimiento y el reemplazo adecuado de los EPP. Como parte de este plan, la MAPE facilita la disponibilidad de EPP en tiendas y mercados locales, promueve su uso y, progresivamente, lo hace obligatorio para todos los miembros.</t>
  </si>
  <si>
    <r>
      <rPr>
        <b/>
        <sz val="12"/>
        <color theme="1"/>
        <rFont val="Aptos Narrow"/>
        <scheme val="minor"/>
      </rPr>
      <t>M.5/1.3.9/R.1</t>
    </r>
    <r>
      <rPr>
        <sz val="12"/>
        <color theme="1"/>
        <rFont val="Aptos Narrow"/>
        <scheme val="minor"/>
      </rPr>
      <t xml:space="preserve">
La MAPE proporciona primeros auxilios y servicios básicos de salud a sus miembros.</t>
    </r>
  </si>
  <si>
    <t>Atención médica</t>
  </si>
  <si>
    <t>Se cuenta con servicios básicos de primeros auxilios y salud, accesibles para los mineros.</t>
  </si>
  <si>
    <t>La MAPE cuenta con un plan de acción para cubrir las necesidades básicas de salud en emergencias y atención primaria, de acuerdo con los riesgos que enfrentan los mineros. Como parte de este plan, la MAPE ha implementado un programa de primeros auxilios y facilita el acceso a la atención primaria de salud. La MAPE comunica este programa a sus miembros, informándoles sobre cómo actuar en emergencias, acceder a la atención médica e identifica centros de salud cercanos accesibles para sus miembros, hombres y mujeres.</t>
  </si>
  <si>
    <r>
      <rPr>
        <b/>
        <sz val="12"/>
        <color theme="1"/>
        <rFont val="Aptos Narrow"/>
        <scheme val="minor"/>
      </rPr>
      <t>M.5/2.1.1/R.1</t>
    </r>
    <r>
      <rPr>
        <sz val="12"/>
        <color theme="1"/>
        <rFont val="Aptos Narrow"/>
        <scheme val="minor"/>
      </rPr>
      <t xml:space="preserve">
La MAPE toma medidas para ser aceptado y/o integrado en las comunidades existentes.</t>
    </r>
  </si>
  <si>
    <t>Derechos residenciales e indígenas</t>
  </si>
  <si>
    <t>La MAPE coexiste respetuosamente con la comunidad o es aceptado como parte de ella. La MAPE mantiene documentación que demuestra que se ha desarrollado y mantenido una relación respetuosa con diversos representantes de la comunidad (incluidos, entre otros, líderes), y que existe un amplio consenso.</t>
  </si>
  <si>
    <t>La MAPE se esfuerza continuamente por comprender y respetar los valores y normas locales (por ejemplo, indígenas), integrando o alineando sus mecanismos de coordinación para la toma de decisiones por consenso con las estructuras y procesos de gobernanza local existentes.</t>
  </si>
  <si>
    <r>
      <rPr>
        <b/>
        <sz val="12"/>
        <color rgb="FF000000"/>
        <rFont val="Aptos Narrow"/>
        <scheme val="minor"/>
      </rPr>
      <t xml:space="preserve">M.5/3.1.2/R.1
</t>
    </r>
    <r>
      <rPr>
        <sz val="12"/>
        <color rgb="FF000000"/>
        <rFont val="Aptos Narrow"/>
        <scheme val="minor"/>
      </rPr>
      <t>La MAPE opera en estrecha coordinación con las autoridades de áreas protegidas y en apoyo de ellas.</t>
    </r>
  </si>
  <si>
    <t>Uso de recursos naturales</t>
  </si>
  <si>
    <t>Uso de la tierra y biodiversidad</t>
  </si>
  <si>
    <t>Área legalmente protegida</t>
  </si>
  <si>
    <t>La operación de la MAPE está alineada con los objetivos de conservación del área donde se ubica.</t>
  </si>
  <si>
    <t>La MAPE ha llegado a un acuerdo con la administración del área protegida, apoyando a las autoridades en su labor de alcanzar los objetivos de conservación.</t>
  </si>
  <si>
    <t>La MAPE está dispuesto a cooperar con la administración del área protegida y a apoyar los objetivos de conservación mediante la implementación de acciones ambientales compatibles con el ecosistema en el que opera, y lo demuestra.</t>
  </si>
  <si>
    <r>
      <rPr>
        <b/>
        <sz val="12"/>
        <color theme="1"/>
        <rFont val="Aptos Narrow"/>
        <scheme val="minor"/>
      </rPr>
      <t>M.5/3.1.10/R.1</t>
    </r>
    <r>
      <rPr>
        <sz val="12"/>
        <color theme="1"/>
        <rFont val="Aptos Narrow"/>
        <scheme val="minor"/>
      </rPr>
      <t xml:space="preserve">
La MAPE utiliza las tierras mineras en coordinación con los habitantes locales que requieren el mismo recurso para la agricultura, la pesca, el aprovechamiento de productos forestales, el ecoturismo o la ganadería.</t>
    </r>
  </si>
  <si>
    <t>Conflicto con la agricultura</t>
  </si>
  <si>
    <t>Los conflictos sobre el uso del suelo entre la minería y otras actividades económicas locales se gestionan de forma respetuosa y adecuada.</t>
  </si>
  <si>
    <t>La MAPE implementa un proceso participativo y de resolución de conflictos para llegar a acuerdos con otros usuarios del suelo y la población local durante la vida útil de la mina. La MAPE también diseña medidas de restauración destinadas a rehabilitar el terreno para su uso posterior a la minería, con un plan de cierre para restaurar el suelo.</t>
  </si>
  <si>
    <r>
      <rPr>
        <b/>
        <sz val="12"/>
        <color theme="1"/>
        <rFont val="Aptos Narrow"/>
        <scheme val="minor"/>
      </rPr>
      <t>M.5/3.2.1/R.1</t>
    </r>
    <r>
      <rPr>
        <sz val="12"/>
        <color theme="1"/>
        <rFont val="Aptos Narrow"/>
        <scheme val="minor"/>
      </rPr>
      <t xml:space="preserve">
La MAPE utiliza los recursos hídricos y los cuerpos de agua en coordinación con otros usuarios del agua.</t>
    </r>
  </si>
  <si>
    <t>Uso del agua</t>
  </si>
  <si>
    <t>Gestión del agua</t>
  </si>
  <si>
    <t>Se ha alcanzado un consenso sobre el uso del agua entre la MAPE y otros usuarios.</t>
  </si>
  <si>
    <t>Se evalúan los impactos de las operaciones de la MAPE en los recursos hídricos y se establece un proceso participativo para alcanzar el consenso. La MAPE desarrolla un plan de gestión del agua para garantizar la coexistencia de sus operaciones mineras con otros usuarios del agua.</t>
  </si>
  <si>
    <r>
      <rPr>
        <b/>
        <sz val="12"/>
        <color rgb="FF000000"/>
        <rFont val="Aptos Narrow"/>
        <scheme val="minor"/>
      </rPr>
      <t xml:space="preserve">M.5/4.2.2/R.1
</t>
    </r>
    <r>
      <rPr>
        <sz val="12"/>
        <color rgb="FF000000"/>
        <rFont val="Aptos Narrow"/>
        <scheme val="minor"/>
      </rPr>
      <t>La MAPE evita la contaminación grave de los cuerpos de agua con sólidos en suspensión, productos químicos o residuos de combustibles, que ponen en riesgo los medios de vida de otros usuarios del agua.</t>
    </r>
  </si>
  <si>
    <t>Emisiones y recuperación de tierras</t>
  </si>
  <si>
    <t>Residuos mineros y aguas residuales</t>
  </si>
  <si>
    <t>Residuos de agua y calidad del agua</t>
  </si>
  <si>
    <t>La contaminación del agua y los riesgos para los ecosistemas se han reducido a niveles moderados que no representan un riesgo inminente para la salud ni los medios de vida de otros usuarios del agua ni para el ecosistema circundante.</t>
  </si>
  <si>
    <t>La MAPE evalúa el impacto de los sólidos suspendidos, las sustancias químicas y los residuos de combustible (según corresponda) en otros usuarios del agua, monitorea los niveles de contaminación e implementa mejoras técnicas para reducir las emisiones.</t>
  </si>
  <si>
    <r>
      <rPr>
        <b/>
        <sz val="12"/>
        <color rgb="FF000000"/>
        <rFont val="Aptos Narrow"/>
        <scheme val="minor"/>
      </rPr>
      <t xml:space="preserve">M.5/5.2.1/R.1
</t>
    </r>
    <r>
      <rPr>
        <sz val="12"/>
        <color rgb="FF000000"/>
        <rFont val="Aptos Narrow"/>
        <scheme val="minor"/>
      </rPr>
      <t>La MAPE cuenta con estructuras y mecanismos de toma de decisiones.</t>
    </r>
  </si>
  <si>
    <t>Cumplimiento legal</t>
  </si>
  <si>
    <t>Las estructuras y mecanismos de toma de decisiones están establecidos, son operativos, funcionales y aceptados por todos los actores.</t>
  </si>
  <si>
    <t>La MAPE se esfuerza y ​​toma medidas para establecer mecanismos de coordinación formales o informales para la toma de decisiones consensuada.</t>
  </si>
  <si>
    <r>
      <rPr>
        <b/>
        <sz val="12"/>
        <color theme="1"/>
        <rFont val="Aptos Narrow"/>
        <scheme val="minor"/>
      </rPr>
      <t>M.5/5.2.1/R.2</t>
    </r>
    <r>
      <rPr>
        <sz val="12"/>
        <color theme="1"/>
        <rFont val="Aptos Narrow"/>
        <scheme val="minor"/>
      </rPr>
      <t xml:space="preserve">
La MAPE cumple con los requisitos legales más allá de los derechos relacionados con la extracción de minerales.</t>
    </r>
  </si>
  <si>
    <t>La MAPE ha obtenido todas las autorizaciones exigidas por la legislación nacional.</t>
  </si>
  <si>
    <t>La MAPE se esfuerza continuamente por cumplir con todos los requisitos legales. Cuando identifica obstáculos que dificultan su proceso de formalización, busca proactivamente apoyo externo.</t>
  </si>
  <si>
    <r>
      <rPr>
        <b/>
        <sz val="12"/>
        <color theme="1"/>
        <rFont val="Aptos Narrow"/>
        <scheme val="minor"/>
      </rPr>
      <t>M.5/5.2.8/R.1</t>
    </r>
    <r>
      <rPr>
        <sz val="12"/>
        <color theme="1"/>
        <rFont val="Aptos Narrow"/>
        <scheme val="minor"/>
      </rPr>
      <t xml:space="preserve">
La MAPE ha establecido procedimientos claros para atender quejas y reclamos.</t>
    </r>
  </si>
  <si>
    <t>Mecanismo de quejas</t>
  </si>
  <si>
    <t>Existe un mecanismo confidencial de quejas, que se comunica a los miembros, la comunidad y otras partes interesadas potencialmente afectadas, lo que permite a cualquier miembro o parte interesada externa expresar sus quejas y reclamos de forma abierta o anónima.</t>
  </si>
  <si>
    <t>La MAPE asigna puntos de contacto (diferenciados por tema, según corresponda) para recibir quejas (de forma anónima, si se solicita). Se están desarrollando, implementando y mejorando los procedimientos para abordar las quejas.</t>
  </si>
  <si>
    <t xml:space="preserve">Read me </t>
  </si>
  <si>
    <t>Standard Iniciative revisar el concepto claro en español</t>
  </si>
  <si>
    <t>Posible esquema de estandares</t>
  </si>
  <si>
    <t>Cumplido</t>
  </si>
  <si>
    <t>Criterio de aprobación</t>
  </si>
  <si>
    <t>Criterio de reprobación</t>
  </si>
  <si>
    <t>Fracaso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</si>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</sst>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font>
      <sz val="12"/>
      <color theme="1"/>
      <name val="Aptos Narrow"/>
      <family val="2"/>
      <scheme val="minor"/>
    </font>
    <font>
      <sz val="11"/>
      <color theme="1"/>
      <name val="Aptos Narrow"/>
      <family val="2"/>
      <scheme val="minor"/>
    </font>
    <font>
      <b/>
      <sz val="12"/>
      <color theme="1"/>
      <name val="Aptos Narrow"/>
      <scheme val="minor"/>
    </font>
    <font>
      <b/>
      <sz val="14"/>
      <color theme="1"/>
      <name val="Aptos Narrow"/>
      <scheme val="minor"/>
    </font>
    <font>
      <sz val="14"/>
      <color theme="1"/>
      <name val="Aptos Narrow"/>
      <scheme val="minor"/>
    </font>
    <font>
      <sz val="12"/>
      <color theme="1"/>
      <name val="Calibri"/>
      <family val="2"/>
    </font>
    <font>
      <sz val="12"/>
      <color rgb="FF000000"/>
      <name val="Calibri"/>
      <family val="2"/>
    </font>
    <font>
      <sz val="14"/>
      <color theme="1"/>
      <name val="Aptos Narrow"/>
      <family val="2"/>
      <scheme val="minor"/>
    </font>
    <font>
      <b/>
      <sz val="18"/>
      <color theme="1"/>
      <name val="Aptos Narrow"/>
      <scheme val="minor"/>
    </font>
    <font>
      <sz val="12"/>
      <color theme="1"/>
      <name val="Aptos Narrow"/>
      <scheme val="minor"/>
    </font>
    <font>
      <sz val="12"/>
      <name val="Aptos Narrow"/>
      <family val="2"/>
      <scheme val="minor"/>
    </font>
    <font>
      <i/>
      <sz val="12"/>
      <color theme="1"/>
      <name val="Aptos Narrow"/>
      <scheme val="minor"/>
    </font>
    <font>
      <sz val="36"/>
      <color theme="1"/>
      <name val="Aptos Narrow"/>
      <family val="2"/>
      <scheme val="minor"/>
    </font>
    <font>
      <i/>
      <sz val="14"/>
      <color theme="1"/>
      <name val="Aptos Narrow"/>
      <scheme val="minor"/>
    </font>
    <font>
      <sz val="12"/>
      <color theme="1"/>
      <name val="BwModelica"/>
    </font>
    <font>
      <b/>
      <sz val="11"/>
      <color theme="1"/>
      <name val="Aptos Narrow"/>
      <scheme val="minor"/>
    </font>
    <font>
      <sz val="10"/>
      <color theme="1"/>
      <name val="Aptos Narrow"/>
      <scheme val="minor"/>
    </font>
    <font>
      <b/>
      <sz val="10"/>
      <color theme="1"/>
      <name val="Aptos Narrow"/>
      <scheme val="minor"/>
    </font>
    <font>
      <sz val="14"/>
      <color rgb="FF000000"/>
      <name val="Aptos Narrow"/>
      <scheme val="minor"/>
    </font>
    <font>
      <i/>
      <sz val="14"/>
      <color rgb="FF000000"/>
      <name val="Aptos Narrow"/>
      <scheme val="minor"/>
    </font>
    <font>
      <b/>
      <sz val="12"/>
      <color theme="4" tint="-0.249977111117893"/>
      <name val="Aptos Narrow"/>
      <family val="2"/>
      <scheme val="minor"/>
    </font>
    <font>
      <sz val="12"/>
      <color theme="4" tint="-0.249977111117893"/>
      <name val="Aptos Narrow"/>
      <family val="2"/>
      <scheme val="minor"/>
    </font>
    <font>
      <b/>
      <i/>
      <sz val="12"/>
      <color theme="4" tint="-0.249977111117893"/>
      <name val="Aptos Narrow"/>
      <family val="2"/>
      <scheme val="minor"/>
    </font>
    <font>
      <b/>
      <sz val="36"/>
      <color theme="4" tint="-0.249977111117893"/>
      <name val="Aptos Display"/>
      <family val="2"/>
      <scheme val="major"/>
    </font>
    <font>
      <b/>
      <sz val="18"/>
      <color theme="4" tint="-0.249977111117893"/>
      <name val="Aptos Display"/>
      <family val="2"/>
      <scheme val="major"/>
    </font>
    <font>
      <i/>
      <sz val="12"/>
      <color theme="4" tint="-0.249977111117893"/>
      <name val="Aptos Narrow"/>
      <family val="2"/>
      <scheme val="minor"/>
    </font>
    <font>
      <b/>
      <sz val="18"/>
      <color theme="1"/>
      <name val="Aptos Narrow"/>
      <family val="2"/>
      <scheme val="minor"/>
    </font>
    <font>
      <sz val="14"/>
      <name val="Aptos Narrow"/>
      <family val="2"/>
      <scheme val="minor"/>
    </font>
    <font>
      <b/>
      <sz val="14"/>
      <color theme="4" tint="-0.249977111117893"/>
      <name val="Aptos Display"/>
      <family val="2"/>
      <scheme val="major"/>
    </font>
    <font>
      <b/>
      <sz val="18"/>
      <color theme="0"/>
      <name val="Aptos Narrow"/>
      <scheme val="minor"/>
    </font>
    <font>
      <b/>
      <sz val="36"/>
      <color theme="0"/>
      <name val="Aptos Narrow (Cuerpo)"/>
    </font>
    <font>
      <b/>
      <sz val="12"/>
      <color theme="0"/>
      <name val="Aptos Narrow"/>
      <family val="2"/>
      <scheme val="minor"/>
    </font>
    <font>
      <b/>
      <sz val="24"/>
      <color theme="0"/>
      <name val="Aptos Narrow (Cuerpo)"/>
    </font>
    <font>
      <b/>
      <sz val="22"/>
      <color theme="0"/>
      <name val="Aptos Narrow"/>
      <scheme val="minor"/>
    </font>
    <font>
      <sz val="16"/>
      <color theme="1"/>
      <name val="Aptos Narrow"/>
      <scheme val="minor"/>
    </font>
    <font>
      <sz val="14"/>
      <name val="Aptos Narrow"/>
      <scheme val="minor"/>
    </font>
    <font>
      <b/>
      <sz val="14"/>
      <name val="Aptos Narrow"/>
      <scheme val="minor"/>
    </font>
    <font>
      <sz val="12"/>
      <name val="Calibri"/>
      <family val="2"/>
    </font>
    <font>
      <b/>
      <sz val="16"/>
      <color theme="1"/>
      <name val="Aptos Narrow"/>
      <scheme val="minor"/>
    </font>
    <font>
      <u/>
      <sz val="12"/>
      <color theme="10"/>
      <name val="Aptos Narrow"/>
      <family val="2"/>
      <scheme val="minor"/>
    </font>
    <font>
      <sz val="16"/>
      <color theme="0"/>
      <name val="Aptos Narrow"/>
      <family val="2"/>
      <scheme val="minor"/>
    </font>
    <font>
      <b/>
      <sz val="12"/>
      <color theme="4" tint="-0.249977111117893"/>
      <name val="Aptos Narrow"/>
      <scheme val="minor"/>
    </font>
    <font>
      <b/>
      <sz val="20"/>
      <color theme="1"/>
      <name val="Aptos Narrow"/>
      <scheme val="minor"/>
    </font>
    <font>
      <sz val="12"/>
      <color theme="4"/>
      <name val="Aptos Narrow"/>
      <family val="2"/>
      <scheme val="minor"/>
    </font>
    <font>
      <sz val="10"/>
      <color theme="1"/>
      <name val="Aptos Narrow"/>
      <family val="2"/>
      <scheme val="minor"/>
    </font>
    <font>
      <sz val="16"/>
      <color theme="1"/>
      <name val="Aptos Narrow"/>
      <family val="2"/>
      <scheme val="minor"/>
    </font>
    <font>
      <b/>
      <sz val="18"/>
      <color theme="0"/>
      <name val="Aptos Narrow"/>
      <family val="2"/>
      <scheme val="minor"/>
    </font>
    <font>
      <b/>
      <sz val="22"/>
      <color theme="0"/>
      <name val="Aptos Narrow"/>
      <family val="2"/>
      <scheme val="minor"/>
    </font>
    <font>
      <b/>
      <sz val="16"/>
      <color theme="1"/>
      <name val="Aptos Narrow"/>
      <family val="2"/>
      <scheme val="minor"/>
    </font>
    <font>
      <b/>
      <sz val="28"/>
      <color theme="0"/>
      <name val="Aptos Narrow (Cuerpo)"/>
    </font>
    <font>
      <i/>
      <sz val="12"/>
      <color theme="1"/>
      <name val="Aptos Narrow"/>
      <family val="2"/>
      <scheme val="minor"/>
    </font>
    <font>
      <b/>
      <sz val="14"/>
      <name val="Aptos Narrow"/>
      <family val="2"/>
      <scheme val="minor"/>
    </font>
    <font>
      <b/>
      <sz val="20"/>
      <color theme="1"/>
      <name val="Aptos Narrow"/>
      <family val="2"/>
      <scheme val="minor"/>
    </font>
    <font>
      <b/>
      <sz val="14"/>
      <color theme="1"/>
      <name val="Aptos Narrow"/>
      <family val="2"/>
      <scheme val="minor"/>
    </font>
    <font>
      <sz val="12"/>
      <color rgb="FFFF0000"/>
      <name val="Aptos Narrow"/>
      <family val="2"/>
      <scheme val="minor"/>
    </font>
    <font>
      <b/>
      <sz val="11"/>
      <color rgb="FF000000"/>
      <name val="Aptos Narrow"/>
      <scheme val="minor"/>
    </font>
    <font>
      <sz val="11"/>
      <color rgb="FF000000"/>
      <name val="Aptos Narrow"/>
      <scheme val="minor"/>
    </font>
    <font>
      <b/>
      <sz val="10"/>
      <color rgb="FF000000"/>
      <name val="Aptos Narrow"/>
      <scheme val="minor"/>
    </font>
    <font>
      <sz val="10"/>
      <color rgb="FF000000"/>
      <name val="Aptos Narrow"/>
      <scheme val="minor"/>
    </font>
    <font>
      <b/>
      <sz val="12"/>
      <color rgb="FF000000"/>
      <name val="Aptos Narrow"/>
      <scheme val="minor"/>
    </font>
    <font>
      <sz val="12"/>
      <color rgb="FF000000"/>
      <name val="Aptos Narrow"/>
      <scheme val="minor"/>
    </font>
  </fonts>
  <fills count="8">
    <fill>
      <patternFill patternType="none"/>
    </fill>
    <fill>
      <patternFill patternType="gray125"/>
    </fill>
    <fill>
      <patternFill patternType="solid">
        <fgColor rgb="FFFF7E79"/>
        <bgColor indexed="64"/>
      </patternFill>
    </fill>
    <fill>
      <patternFill patternType="solid">
        <fgColor rgb="FFFFFD78"/>
        <bgColor indexed="64"/>
      </patternFill>
    </fill>
    <fill>
      <patternFill patternType="solid">
        <fgColor rgb="FF73FB79"/>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39" fillId="0" borderId="0" applyNumberFormat="0" applyFill="0" applyBorder="0" applyAlignment="0" applyProtection="0"/>
  </cellStyleXfs>
  <cellXfs count="31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xf numFmtId="0" fontId="0" fillId="0" borderId="0" xfId="0" applyAlignment="1">
      <alignment vertical="center" wrapText="1"/>
    </xf>
    <xf numFmtId="0" fontId="0" fillId="0" borderId="0" xfId="0" applyAlignment="1">
      <alignment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vertical="center"/>
    </xf>
    <xf numFmtId="0" fontId="9" fillId="0" borderId="0" xfId="0" applyFont="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0" fillId="0" borderId="10" xfId="0" applyBorder="1" applyAlignment="1">
      <alignment horizontal="center" vertical="center"/>
    </xf>
    <xf numFmtId="0" fontId="7" fillId="0" borderId="0" xfId="0" applyFont="1" applyAlignment="1">
      <alignment horizontal="right" vertical="top" wrapText="1"/>
    </xf>
    <xf numFmtId="0" fontId="14" fillId="0" borderId="0" xfId="0" applyFont="1"/>
    <xf numFmtId="0" fontId="0" fillId="0" borderId="13" xfId="0" applyBorder="1"/>
    <xf numFmtId="0" fontId="0" fillId="0" borderId="0" xfId="0" applyAlignment="1">
      <alignment horizontal="center" vertical="center" wrapText="1"/>
    </xf>
    <xf numFmtId="0" fontId="0" fillId="0" borderId="1" xfId="0" applyBorder="1" applyAlignment="1">
      <alignment wrapText="1"/>
    </xf>
    <xf numFmtId="0" fontId="0" fillId="0" borderId="0" xfId="0" applyAlignment="1">
      <alignment horizontal="left" vertical="center"/>
    </xf>
    <xf numFmtId="0" fontId="17" fillId="0" borderId="4" xfId="0" applyFont="1" applyBorder="1" applyAlignment="1">
      <alignment horizontal="center" vertical="center" wrapText="1"/>
    </xf>
    <xf numFmtId="0" fontId="16" fillId="0" borderId="0" xfId="0" applyFont="1"/>
    <xf numFmtId="0" fontId="0" fillId="0" borderId="10" xfId="0" applyBorder="1" applyAlignment="1">
      <alignment horizontal="left" vertical="center"/>
    </xf>
    <xf numFmtId="0" fontId="16" fillId="0" borderId="9" xfId="0" applyFont="1" applyBorder="1" applyAlignment="1">
      <alignment horizontal="center" vertical="center"/>
    </xf>
    <xf numFmtId="0" fontId="12" fillId="0" borderId="0" xfId="0" applyFont="1" applyAlignment="1">
      <alignment horizontal="center" vertical="center" wrapText="1"/>
    </xf>
    <xf numFmtId="0" fontId="2" fillId="0" borderId="0" xfId="0" applyFont="1" applyAlignment="1">
      <alignment horizontal="center" vertical="center" wrapText="1"/>
    </xf>
    <xf numFmtId="164" fontId="13" fillId="0" borderId="0" xfId="0" applyNumberFormat="1" applyFont="1" applyAlignment="1">
      <alignment horizontal="center" vertical="center"/>
    </xf>
    <xf numFmtId="0" fontId="13" fillId="0" borderId="0" xfId="0" applyFont="1" applyAlignment="1">
      <alignment horizontal="center"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0" fillId="0" borderId="8" xfId="0" applyBorder="1" applyAlignment="1">
      <alignment horizontal="center"/>
    </xf>
    <xf numFmtId="0" fontId="20" fillId="7" borderId="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0" fillId="0" borderId="7" xfId="0" applyBorder="1"/>
    <xf numFmtId="0" fontId="0" fillId="0" borderId="8" xfId="0" applyBorder="1"/>
    <xf numFmtId="0" fontId="0" fillId="0" borderId="7" xfId="0" applyBorder="1" applyAlignment="1">
      <alignment vertical="center" wrapText="1"/>
    </xf>
    <xf numFmtId="0" fontId="33" fillId="0" borderId="7" xfId="0" applyFont="1" applyBorder="1" applyAlignment="1">
      <alignment horizontal="center" vertical="center" wrapText="1"/>
    </xf>
    <xf numFmtId="0" fontId="33" fillId="0" borderId="0" xfId="0" applyFont="1" applyAlignment="1">
      <alignment horizontal="center" vertical="center" wrapText="1"/>
    </xf>
    <xf numFmtId="0" fontId="0" fillId="0" borderId="5" xfId="0" applyBorder="1" applyAlignment="1">
      <alignment horizontal="center" vertical="center"/>
    </xf>
    <xf numFmtId="0" fontId="0" fillId="0" borderId="8" xfId="0" applyBorder="1" applyAlignment="1">
      <alignment vertical="center"/>
    </xf>
    <xf numFmtId="0" fontId="34" fillId="0" borderId="0" xfId="0" applyFont="1" applyAlignment="1">
      <alignment vertical="top" wrapText="1"/>
    </xf>
    <xf numFmtId="0" fontId="34" fillId="0" borderId="4" xfId="0" applyFont="1" applyBorder="1" applyAlignment="1">
      <alignment vertical="top" wrapText="1"/>
    </xf>
    <xf numFmtId="0" fontId="34" fillId="0" borderId="5" xfId="0" applyFont="1" applyBorder="1" applyAlignment="1">
      <alignment vertical="top" wrapText="1"/>
    </xf>
    <xf numFmtId="0" fontId="34" fillId="0" borderId="7" xfId="0" applyFont="1" applyBorder="1" applyAlignment="1">
      <alignment vertical="top" wrapText="1"/>
    </xf>
    <xf numFmtId="0" fontId="0" fillId="0" borderId="7" xfId="0" applyBorder="1" applyAlignment="1">
      <alignment vertical="center"/>
    </xf>
    <xf numFmtId="0" fontId="23" fillId="0" borderId="2" xfId="0" applyFont="1" applyBorder="1" applyAlignment="1">
      <alignment vertical="center" wrapText="1"/>
    </xf>
    <xf numFmtId="0" fontId="23" fillId="0" borderId="12" xfId="0" applyFont="1" applyBorder="1" applyAlignment="1">
      <alignment vertical="center" wrapText="1"/>
    </xf>
    <xf numFmtId="0" fontId="23" fillId="0" borderId="3" xfId="0" applyFont="1" applyBorder="1" applyAlignment="1">
      <alignment vertical="center" wrapText="1"/>
    </xf>
    <xf numFmtId="0" fontId="4" fillId="0" borderId="0" xfId="0" applyFont="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center"/>
    </xf>
    <xf numFmtId="0" fontId="0" fillId="0" borderId="11" xfId="0" applyBorder="1" applyAlignment="1">
      <alignment horizont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top"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xf>
    <xf numFmtId="0" fontId="0" fillId="0" borderId="0" xfId="0" applyAlignment="1">
      <alignment wrapText="1"/>
    </xf>
    <xf numFmtId="0" fontId="7" fillId="0" borderId="0" xfId="0" applyFont="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right" vertical="center"/>
    </xf>
    <xf numFmtId="0" fontId="1" fillId="0" borderId="1" xfId="0" applyFont="1" applyBorder="1" applyAlignment="1">
      <alignment horizontal="center" vertical="center" wrapText="1"/>
    </xf>
    <xf numFmtId="0" fontId="7" fillId="0" borderId="0" xfId="0" applyFont="1" applyAlignment="1">
      <alignment horizontal="right" vertical="top"/>
    </xf>
    <xf numFmtId="0" fontId="0" fillId="0" borderId="16" xfId="0" applyBorder="1" applyAlignment="1">
      <alignment horizontal="center" vertical="center"/>
    </xf>
    <xf numFmtId="0" fontId="54" fillId="0" borderId="0" xfId="0" applyFont="1"/>
    <xf numFmtId="0" fontId="43" fillId="0" borderId="0" xfId="0" applyFont="1" applyAlignment="1">
      <alignment wrapText="1"/>
    </xf>
    <xf numFmtId="0" fontId="43" fillId="0" borderId="7"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56"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38" fillId="0" borderId="1" xfId="0" applyFont="1" applyBorder="1" applyAlignment="1">
      <alignment horizontal="left" vertical="center" wrapText="1"/>
    </xf>
    <xf numFmtId="0" fontId="0" fillId="0" borderId="1" xfId="0" applyBorder="1" applyAlignment="1">
      <alignment horizontal="left" vertical="center"/>
    </xf>
    <xf numFmtId="0" fontId="48" fillId="0" borderId="1" xfId="0" applyFont="1" applyBorder="1" applyAlignment="1">
      <alignment horizontal="left"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46"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4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47" fillId="5" borderId="4"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8"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4" borderId="13" xfId="0" applyFill="1" applyBorder="1" applyAlignment="1">
      <alignment horizontal="center" vertical="center" wrapText="1"/>
    </xf>
    <xf numFmtId="0" fontId="0" fillId="4" borderId="15" xfId="0" applyFill="1" applyBorder="1" applyAlignment="1">
      <alignment horizontal="center" vertical="center" wrapText="1"/>
    </xf>
    <xf numFmtId="0" fontId="0" fillId="2" borderId="1" xfId="0" applyFill="1" applyBorder="1" applyAlignment="1">
      <alignment horizontal="center" vertical="center"/>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5" xfId="0" applyFill="1" applyBorder="1" applyAlignment="1">
      <alignment horizontal="center"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33" fillId="5" borderId="6"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0" fillId="4" borderId="15" xfId="0" applyFill="1"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7" fillId="0" borderId="10"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31" fillId="5" borderId="4"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5" borderId="6"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0" xfId="0" applyFont="1" applyFill="1" applyAlignment="1">
      <alignment horizontal="center" vertical="center" wrapText="1"/>
    </xf>
    <xf numFmtId="0" fontId="31" fillId="5" borderId="8" xfId="0" applyFont="1" applyFill="1" applyBorder="1" applyAlignment="1">
      <alignment horizontal="center" vertical="center" wrapText="1"/>
    </xf>
    <xf numFmtId="0" fontId="40" fillId="5" borderId="9" xfId="1" applyFont="1" applyFill="1" applyBorder="1" applyAlignment="1">
      <alignment horizontal="center" vertical="center" wrapText="1"/>
    </xf>
    <xf numFmtId="0" fontId="40" fillId="5" borderId="10" xfId="1" applyFont="1" applyFill="1" applyBorder="1" applyAlignment="1">
      <alignment horizontal="center" vertical="center"/>
    </xf>
    <xf numFmtId="0" fontId="40" fillId="5" borderId="11" xfId="1" applyFont="1" applyFill="1" applyBorder="1" applyAlignment="1">
      <alignment horizontal="center" vertical="center"/>
    </xf>
    <xf numFmtId="0" fontId="4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31" fillId="5" borderId="1" xfId="0" applyFont="1" applyFill="1" applyBorder="1" applyAlignment="1">
      <alignment horizontal="center" vertical="center" wrapText="1"/>
    </xf>
    <xf numFmtId="0" fontId="31" fillId="5" borderId="1"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43" fillId="0" borderId="7" xfId="0" applyFont="1" applyBorder="1" applyAlignment="1">
      <alignment horizontal="right" wrapText="1"/>
    </xf>
    <xf numFmtId="0" fontId="43" fillId="0" borderId="0" xfId="0" applyFont="1" applyAlignment="1">
      <alignment horizontal="right" wrapText="1"/>
    </xf>
    <xf numFmtId="0" fontId="0" fillId="0" borderId="0" xfId="0" applyAlignment="1">
      <alignment horizontal="left"/>
    </xf>
    <xf numFmtId="0" fontId="0" fillId="0" borderId="8" xfId="0" applyBorder="1" applyAlignment="1">
      <alignment horizontal="left"/>
    </xf>
    <xf numFmtId="0" fontId="0" fillId="0" borderId="0" xfId="0" applyAlignment="1">
      <alignment horizontal="left" wrapText="1"/>
    </xf>
    <xf numFmtId="0" fontId="43" fillId="0" borderId="7" xfId="0" applyFont="1" applyBorder="1" applyAlignment="1">
      <alignment horizontal="right" vertical="center" wrapText="1"/>
    </xf>
    <xf numFmtId="0" fontId="43" fillId="0" borderId="0" xfId="0" applyFont="1" applyAlignment="1">
      <alignment horizontal="right" vertical="center" wrapText="1"/>
    </xf>
    <xf numFmtId="0" fontId="0" fillId="0" borderId="0" xfId="0" applyAlignment="1">
      <alignment horizontal="left" vertical="center" wrapText="1"/>
    </xf>
    <xf numFmtId="0" fontId="43" fillId="0" borderId="1" xfId="0" applyFont="1" applyBorder="1" applyAlignment="1">
      <alignment horizontal="right" vertical="center" wrapText="1"/>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 xfId="0" applyBorder="1" applyAlignment="1">
      <alignment horizontal="left"/>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7" fillId="0" borderId="7" xfId="0" applyFont="1" applyBorder="1" applyAlignment="1">
      <alignment horizontal="right" vertical="center" wrapText="1"/>
    </xf>
    <xf numFmtId="0" fontId="4" fillId="0" borderId="0" xfId="0" applyFont="1" applyAlignment="1">
      <alignment horizontal="right" vertical="center" wrapText="1"/>
    </xf>
    <xf numFmtId="0" fontId="7" fillId="0" borderId="7" xfId="0" applyFont="1" applyBorder="1" applyAlignment="1">
      <alignment horizontal="right" vertical="center"/>
    </xf>
    <xf numFmtId="0" fontId="4"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left" vertical="top"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0" fillId="7" borderId="13"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6" fillId="0" borderId="1" xfId="0" applyFont="1" applyBorder="1" applyAlignment="1">
      <alignment horizontal="center" vertical="center" wrapText="1"/>
    </xf>
    <xf numFmtId="0" fontId="1" fillId="0" borderId="1" xfId="0" applyFont="1" applyBorder="1" applyAlignment="1">
      <alignment horizontal="center" vertical="center"/>
    </xf>
    <xf numFmtId="0" fontId="50"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11" xfId="0" applyFont="1" applyBorder="1" applyAlignment="1">
      <alignment horizontal="center" vertical="top"/>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164" fontId="13" fillId="0" borderId="11" xfId="0" applyNumberFormat="1" applyFont="1" applyBorder="1" applyAlignment="1">
      <alignment horizontal="center" vertical="center"/>
    </xf>
    <xf numFmtId="164" fontId="13" fillId="0" borderId="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51" fillId="0" borderId="3" xfId="0" applyFont="1" applyBorder="1" applyAlignment="1">
      <alignment horizontal="right" vertical="center"/>
    </xf>
    <xf numFmtId="0" fontId="36" fillId="0" borderId="1" xfId="0" applyFont="1" applyBorder="1" applyAlignment="1">
      <alignment horizontal="right" vertical="center" wrapText="1"/>
    </xf>
    <xf numFmtId="0" fontId="24"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top" wrapText="1"/>
    </xf>
    <xf numFmtId="0" fontId="0" fillId="0" borderId="1" xfId="0" applyBorder="1" applyAlignment="1">
      <alignment horizontal="left" wrapText="1"/>
    </xf>
    <xf numFmtId="0" fontId="20" fillId="0" borderId="13" xfId="0" applyFont="1" applyBorder="1" applyAlignment="1">
      <alignment horizontal="center" vertical="center"/>
    </xf>
    <xf numFmtId="0" fontId="41" fillId="0" borderId="15" xfId="0" applyFont="1" applyBorder="1" applyAlignment="1">
      <alignment horizontal="center" vertical="center"/>
    </xf>
    <xf numFmtId="0" fontId="52" fillId="0" borderId="1" xfId="0" applyFont="1" applyBorder="1" applyAlignment="1">
      <alignment horizontal="left"/>
    </xf>
    <xf numFmtId="0" fontId="42" fillId="0" borderId="1" xfId="0" applyFont="1" applyBorder="1" applyAlignment="1">
      <alignment horizontal="left"/>
    </xf>
    <xf numFmtId="0" fontId="20" fillId="0" borderId="1" xfId="0" applyFont="1" applyBorder="1" applyAlignment="1">
      <alignment horizontal="center" vertical="center"/>
    </xf>
    <xf numFmtId="0" fontId="41" fillId="0" borderId="1" xfId="0" applyFont="1" applyBorder="1" applyAlignment="1">
      <alignment horizontal="center" vertical="center"/>
    </xf>
    <xf numFmtId="0" fontId="0" fillId="6" borderId="1" xfId="0" applyFill="1" applyBorder="1" applyAlignment="1">
      <alignment horizontal="left" wrapText="1"/>
    </xf>
    <xf numFmtId="0" fontId="10" fillId="0" borderId="1" xfId="0" applyFon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5" fillId="0" borderId="1" xfId="0" applyFont="1" applyBorder="1" applyAlignment="1">
      <alignment horizontal="left" vertical="center"/>
    </xf>
    <xf numFmtId="0" fontId="0" fillId="6" borderId="1" xfId="0"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52" fillId="0" borderId="1" xfId="0" applyFont="1" applyBorder="1" applyAlignment="1">
      <alignment horizontal="left" wrapText="1"/>
    </xf>
    <xf numFmtId="0" fontId="42" fillId="0" borderId="1" xfId="0" applyFont="1" applyBorder="1" applyAlignment="1">
      <alignment horizontal="left" wrapText="1"/>
    </xf>
    <xf numFmtId="0" fontId="5" fillId="0" borderId="1" xfId="0" applyFont="1" applyBorder="1" applyAlignment="1">
      <alignment horizontal="left" vertic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7" fillId="0" borderId="0" xfId="0" applyFont="1" applyAlignment="1">
      <alignment horizontal="right" vertical="center" wrapText="1"/>
    </xf>
    <xf numFmtId="0" fontId="7" fillId="0" borderId="0" xfId="0" applyFont="1" applyAlignment="1">
      <alignment horizontal="right" vertical="center"/>
    </xf>
    <xf numFmtId="0" fontId="23" fillId="0" borderId="1" xfId="0" applyFont="1" applyBorder="1" applyAlignment="1">
      <alignment horizontal="center" vertical="center" wrapText="1"/>
    </xf>
    <xf numFmtId="0" fontId="35" fillId="0" borderId="0" xfId="0" applyFont="1" applyAlignment="1">
      <alignment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18" fillId="0" borderId="0" xfId="0" applyFont="1" applyAlignment="1">
      <alignment wrapText="1"/>
    </xf>
    <xf numFmtId="0" fontId="0" fillId="0" borderId="1" xfId="0" applyBorder="1" applyAlignment="1">
      <alignment horizontal="center"/>
    </xf>
    <xf numFmtId="0" fontId="27" fillId="0" borderId="1" xfId="0" applyFont="1" applyBorder="1" applyAlignment="1">
      <alignment horizontal="right" vertical="center"/>
    </xf>
    <xf numFmtId="164" fontId="13" fillId="0" borderId="2" xfId="0" applyNumberFormat="1" applyFont="1" applyBorder="1" applyAlignment="1">
      <alignment horizontal="center" vertical="center"/>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18" fillId="0" borderId="0" xfId="0" applyFont="1" applyAlignment="1">
      <alignment vertical="center"/>
    </xf>
    <xf numFmtId="0" fontId="4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58" fillId="0" borderId="1" xfId="0" applyFont="1" applyBorder="1" applyAlignment="1">
      <alignment horizontal="center" vertical="center" wrapText="1"/>
    </xf>
    <xf numFmtId="0" fontId="50" fillId="0" borderId="1" xfId="0" applyFont="1" applyBorder="1" applyAlignment="1">
      <alignment horizontal="left" vertical="top"/>
    </xf>
    <xf numFmtId="0" fontId="0" fillId="0" borderId="1" xfId="0" applyBorder="1" applyAlignment="1">
      <alignment horizontal="left" vertical="top"/>
    </xf>
    <xf numFmtId="0" fontId="53" fillId="0" borderId="4" xfId="0" applyFont="1" applyBorder="1" applyAlignment="1">
      <alignment horizontal="right" vertical="center" wrapText="1" indent="1"/>
    </xf>
    <xf numFmtId="0" fontId="3" fillId="0" borderId="5" xfId="0" applyFont="1" applyBorder="1" applyAlignment="1">
      <alignment horizontal="right" vertical="center" wrapText="1" indent="1"/>
    </xf>
    <xf numFmtId="0" fontId="3" fillId="0" borderId="6" xfId="0" applyFont="1" applyBorder="1" applyAlignment="1">
      <alignment horizontal="right" vertical="center" wrapText="1" indent="1"/>
    </xf>
    <xf numFmtId="0" fontId="3" fillId="0" borderId="9" xfId="0" applyFont="1" applyBorder="1" applyAlignment="1">
      <alignment horizontal="right" vertical="center" wrapText="1" indent="1"/>
    </xf>
    <xf numFmtId="0" fontId="3" fillId="0" borderId="10" xfId="0" applyFont="1" applyBorder="1" applyAlignment="1">
      <alignment horizontal="right" vertical="center" wrapText="1" indent="1"/>
    </xf>
    <xf numFmtId="0" fontId="3" fillId="0" borderId="11" xfId="0" applyFont="1" applyBorder="1" applyAlignment="1">
      <alignment horizontal="right" vertical="center" wrapText="1" inden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3" xfId="0" applyBorder="1" applyAlignment="1">
      <alignment horizontal="left" vertical="center"/>
    </xf>
    <xf numFmtId="0" fontId="27" fillId="0" borderId="1" xfId="0" applyFont="1" applyBorder="1" applyAlignment="1">
      <alignment horizontal="left" vertical="center" wrapText="1"/>
    </xf>
    <xf numFmtId="0" fontId="7" fillId="0" borderId="1" xfId="0" applyFont="1" applyBorder="1" applyAlignment="1">
      <alignment horizontal="left" vertical="center" wrapText="1"/>
    </xf>
    <xf numFmtId="0" fontId="6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495300</xdr:colOff>
      <xdr:row>8</xdr:row>
      <xdr:rowOff>581025</xdr:rowOff>
    </xdr:from>
    <xdr:to>
      <xdr:col>2</xdr:col>
      <xdr:colOff>1800225</xdr:colOff>
      <xdr:row>9</xdr:row>
      <xdr:rowOff>600075</xdr:rowOff>
    </xdr:to>
    <xdr:cxnSp macro="">
      <xdr:nvCxnSpPr>
        <xdr:cNvPr id="8" name="Conector angular 7">
          <a:extLst>
            <a:ext uri="{FF2B5EF4-FFF2-40B4-BE49-F238E27FC236}">
              <a16:creationId xmlns:a16="http://schemas.microsoft.com/office/drawing/2014/main" id="{F86A738A-66BF-5F9C-BCD2-ABD68DC3CFCC}"/>
            </a:ext>
          </a:extLst>
        </xdr:cNvPr>
        <xdr:cNvCxnSpPr>
          <a:cxnSpLocks/>
        </xdr:cNvCxnSpPr>
      </xdr:nvCxnSpPr>
      <xdr:spPr>
        <a:xfrm rot="10800000" flipV="1">
          <a:off x="1333500" y="4191000"/>
          <a:ext cx="2286000" cy="971550"/>
        </a:xfrm>
        <a:prstGeom prst="bentConnector3">
          <a:avLst>
            <a:gd name="adj1" fmla="val 99718"/>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965200</xdr:colOff>
      <xdr:row>12</xdr:row>
      <xdr:rowOff>165100</xdr:rowOff>
    </xdr:from>
    <xdr:to>
      <xdr:col>4</xdr:col>
      <xdr:colOff>762000</xdr:colOff>
      <xdr:row>12</xdr:row>
      <xdr:rowOff>685800</xdr:rowOff>
    </xdr:to>
    <xdr:cxnSp macro="">
      <xdr:nvCxnSpPr>
        <xdr:cNvPr id="15" name="Conector angular 14">
          <a:extLst>
            <a:ext uri="{FF2B5EF4-FFF2-40B4-BE49-F238E27FC236}">
              <a16:creationId xmlns:a16="http://schemas.microsoft.com/office/drawing/2014/main" id="{C134D72C-D484-9949-9F1F-3C052124B454}"/>
            </a:ext>
          </a:extLst>
        </xdr:cNvPr>
        <xdr:cNvCxnSpPr/>
      </xdr:nvCxnSpPr>
      <xdr:spPr>
        <a:xfrm rot="10800000">
          <a:off x="2781300" y="6604000"/>
          <a:ext cx="2654300" cy="520700"/>
        </a:xfrm>
        <a:prstGeom prst="bentConnector3">
          <a:avLst>
            <a:gd name="adj1" fmla="val 9976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368300</xdr:colOff>
      <xdr:row>9</xdr:row>
      <xdr:rowOff>342900</xdr:rowOff>
    </xdr:from>
    <xdr:to>
      <xdr:col>9</xdr:col>
      <xdr:colOff>635000</xdr:colOff>
      <xdr:row>9</xdr:row>
      <xdr:rowOff>508000</xdr:rowOff>
    </xdr:to>
    <xdr:cxnSp macro="">
      <xdr:nvCxnSpPr>
        <xdr:cNvPr id="20" name="Conector angular 19">
          <a:extLst>
            <a:ext uri="{FF2B5EF4-FFF2-40B4-BE49-F238E27FC236}">
              <a16:creationId xmlns:a16="http://schemas.microsoft.com/office/drawing/2014/main" id="{398DC300-CA96-444B-972F-F79ABC1658DC}"/>
            </a:ext>
          </a:extLst>
        </xdr:cNvPr>
        <xdr:cNvCxnSpPr/>
      </xdr:nvCxnSpPr>
      <xdr:spPr>
        <a:xfrm rot="10800000" flipV="1">
          <a:off x="5854700" y="3568700"/>
          <a:ext cx="4610100" cy="165100"/>
        </a:xfrm>
        <a:prstGeom prst="bentConnector3">
          <a:avLst>
            <a:gd name="adj1" fmla="val 99862"/>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571500</xdr:colOff>
      <xdr:row>9</xdr:row>
      <xdr:rowOff>1079500</xdr:rowOff>
    </xdr:from>
    <xdr:to>
      <xdr:col>10</xdr:col>
      <xdr:colOff>190500</xdr:colOff>
      <xdr:row>10</xdr:row>
      <xdr:rowOff>698500</xdr:rowOff>
    </xdr:to>
    <xdr:cxnSp macro="">
      <xdr:nvCxnSpPr>
        <xdr:cNvPr id="29" name="Conector angular 28">
          <a:extLst>
            <a:ext uri="{FF2B5EF4-FFF2-40B4-BE49-F238E27FC236}">
              <a16:creationId xmlns:a16="http://schemas.microsoft.com/office/drawing/2014/main" id="{6FE1ECF2-9887-774F-B217-1D3B3C042F1A}"/>
            </a:ext>
          </a:extLst>
        </xdr:cNvPr>
        <xdr:cNvCxnSpPr/>
      </xdr:nvCxnSpPr>
      <xdr:spPr>
        <a:xfrm rot="10800000">
          <a:off x="9588500" y="4305300"/>
          <a:ext cx="1117600" cy="774700"/>
        </a:xfrm>
        <a:prstGeom prst="bentConnector3">
          <a:avLst>
            <a:gd name="adj1" fmla="val -1136"/>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1003300</xdr:colOff>
      <xdr:row>13</xdr:row>
      <xdr:rowOff>330200</xdr:rowOff>
    </xdr:from>
    <xdr:to>
      <xdr:col>7</xdr:col>
      <xdr:colOff>723900</xdr:colOff>
      <xdr:row>13</xdr:row>
      <xdr:rowOff>330200</xdr:rowOff>
    </xdr:to>
    <xdr:cxnSp macro="">
      <xdr:nvCxnSpPr>
        <xdr:cNvPr id="51" name="Conector recto de flecha 50">
          <a:extLst>
            <a:ext uri="{FF2B5EF4-FFF2-40B4-BE49-F238E27FC236}">
              <a16:creationId xmlns:a16="http://schemas.microsoft.com/office/drawing/2014/main" id="{5D476BB8-CCB9-E5BC-9F1A-BB7532FA9AD8}"/>
            </a:ext>
          </a:extLst>
        </xdr:cNvPr>
        <xdr:cNvCxnSpPr/>
      </xdr:nvCxnSpPr>
      <xdr:spPr>
        <a:xfrm flipH="1">
          <a:off x="6489700" y="9956800"/>
          <a:ext cx="24130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457200</xdr:colOff>
      <xdr:row>9</xdr:row>
      <xdr:rowOff>609600</xdr:rowOff>
    </xdr:from>
    <xdr:to>
      <xdr:col>8</xdr:col>
      <xdr:colOff>457200</xdr:colOff>
      <xdr:row>12</xdr:row>
      <xdr:rowOff>28575</xdr:rowOff>
    </xdr:to>
    <xdr:pic>
      <xdr:nvPicPr>
        <xdr:cNvPr id="3" name="Imagen 2">
          <a:extLst>
            <a:ext uri="{FF2B5EF4-FFF2-40B4-BE49-F238E27FC236}">
              <a16:creationId xmlns:a16="http://schemas.microsoft.com/office/drawing/2014/main" id="{7663BB1A-BE94-4DE1-619D-868350F16E3F}"/>
            </a:ext>
            <a:ext uri="{147F2762-F138-4A5C-976F-8EAC2B608ADB}">
              <a16:predDERef xmlns:a16="http://schemas.microsoft.com/office/drawing/2014/main" pred="{5D476BB8-CCB9-E5BC-9F1A-BB7532FA9AD8}"/>
            </a:ext>
          </a:extLst>
        </xdr:cNvPr>
        <xdr:cNvPicPr>
          <a:picLocks noChangeAspect="1"/>
        </xdr:cNvPicPr>
      </xdr:nvPicPr>
      <xdr:blipFill>
        <a:blip xmlns:r="http://schemas.openxmlformats.org/officeDocument/2006/relationships" r:embed="rId1"/>
        <a:stretch>
          <a:fillRect/>
        </a:stretch>
      </xdr:blipFill>
      <xdr:spPr>
        <a:xfrm>
          <a:off x="457200" y="5172075"/>
          <a:ext cx="9020175" cy="2914650"/>
        </a:xfrm>
        <a:prstGeom prst="rect">
          <a:avLst/>
        </a:prstGeom>
      </xdr:spPr>
    </xdr:pic>
    <xdr:clientData/>
  </xdr:twoCellAnchor>
  <xdr:twoCellAnchor editAs="oneCell">
    <xdr:from>
      <xdr:col>0</xdr:col>
      <xdr:colOff>504825</xdr:colOff>
      <xdr:row>12</xdr:row>
      <xdr:rowOff>1228725</xdr:rowOff>
    </xdr:from>
    <xdr:to>
      <xdr:col>5</xdr:col>
      <xdr:colOff>895350</xdr:colOff>
      <xdr:row>13</xdr:row>
      <xdr:rowOff>828675</xdr:rowOff>
    </xdr:to>
    <xdr:pic>
      <xdr:nvPicPr>
        <xdr:cNvPr id="5" name="Imagen 4">
          <a:extLst>
            <a:ext uri="{FF2B5EF4-FFF2-40B4-BE49-F238E27FC236}">
              <a16:creationId xmlns:a16="http://schemas.microsoft.com/office/drawing/2014/main" id="{AAA0C2C1-43AF-8F50-BB69-B8CD39DFC03C}"/>
            </a:ext>
            <a:ext uri="{147F2762-F138-4A5C-976F-8EAC2B608ADB}">
              <a16:predDERef xmlns:a16="http://schemas.microsoft.com/office/drawing/2014/main" pred="{7663BB1A-BE94-4DE1-619D-868350F16E3F}"/>
            </a:ext>
          </a:extLst>
        </xdr:cNvPr>
        <xdr:cNvPicPr>
          <a:picLocks noChangeAspect="1"/>
        </xdr:cNvPicPr>
      </xdr:nvPicPr>
      <xdr:blipFill>
        <a:blip xmlns:r="http://schemas.openxmlformats.org/officeDocument/2006/relationships" r:embed="rId2"/>
        <a:stretch>
          <a:fillRect/>
        </a:stretch>
      </xdr:blipFill>
      <xdr:spPr>
        <a:xfrm>
          <a:off x="504825" y="9286875"/>
          <a:ext cx="5876925" cy="1104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raftmines.org/en/home/"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9EF8-2A76-8A43-AA8F-199DF9BF8EE7}">
  <dimension ref="A1:R64"/>
  <sheetViews>
    <sheetView showGridLines="0" tabSelected="1" topLeftCell="A5" zoomScale="75" workbookViewId="0">
      <selection activeCell="C9" sqref="C9"/>
    </sheetView>
  </sheetViews>
  <sheetFormatPr defaultColWidth="11" defaultRowHeight="15.6"/>
  <cols>
    <col min="2" max="2" width="12.875" customWidth="1"/>
    <col min="3" max="3" width="23.875" customWidth="1"/>
    <col min="4" max="4" width="13.625" customWidth="1"/>
    <col min="5" max="5" width="10.625" customWidth="1"/>
    <col min="6" max="6" width="23.875" customWidth="1"/>
    <col min="7" max="7" width="11.5" customWidth="1"/>
    <col min="8" max="8" width="11" customWidth="1"/>
    <col min="9" max="9" width="10.625" customWidth="1"/>
    <col min="10" max="10" width="9" customWidth="1"/>
    <col min="11" max="11" width="12" customWidth="1"/>
    <col min="15" max="15" width="12.125" customWidth="1"/>
  </cols>
  <sheetData>
    <row r="1" spans="1:18" ht="15.95" customHeight="1">
      <c r="A1" s="96" t="s">
        <v>0</v>
      </c>
      <c r="B1" s="97"/>
      <c r="C1" s="145" t="s">
        <v>1</v>
      </c>
      <c r="D1" s="146"/>
      <c r="E1" s="146"/>
      <c r="F1" s="146"/>
      <c r="G1" s="146"/>
      <c r="H1" s="146"/>
      <c r="I1" s="146"/>
      <c r="J1" s="146"/>
      <c r="K1" s="146"/>
      <c r="L1" s="146"/>
      <c r="M1" s="146"/>
      <c r="N1" s="146"/>
      <c r="O1" s="146"/>
      <c r="P1" s="147"/>
      <c r="Q1" s="96" t="s">
        <v>0</v>
      </c>
      <c r="R1" s="97"/>
    </row>
    <row r="2" spans="1:18">
      <c r="A2" s="96"/>
      <c r="B2" s="97"/>
      <c r="C2" s="148"/>
      <c r="D2" s="149"/>
      <c r="E2" s="149"/>
      <c r="F2" s="149"/>
      <c r="G2" s="149"/>
      <c r="H2" s="149"/>
      <c r="I2" s="149"/>
      <c r="J2" s="149"/>
      <c r="K2" s="149"/>
      <c r="L2" s="149"/>
      <c r="M2" s="149"/>
      <c r="N2" s="149"/>
      <c r="O2" s="149"/>
      <c r="P2" s="150"/>
      <c r="Q2" s="96"/>
      <c r="R2" s="97"/>
    </row>
    <row r="3" spans="1:18">
      <c r="A3" s="96"/>
      <c r="B3" s="97"/>
      <c r="C3" s="148"/>
      <c r="D3" s="149"/>
      <c r="E3" s="149"/>
      <c r="F3" s="149"/>
      <c r="G3" s="149"/>
      <c r="H3" s="149"/>
      <c r="I3" s="149"/>
      <c r="J3" s="149"/>
      <c r="K3" s="149"/>
      <c r="L3" s="149"/>
      <c r="M3" s="149"/>
      <c r="N3" s="149"/>
      <c r="O3" s="149"/>
      <c r="P3" s="150"/>
      <c r="Q3" s="96"/>
      <c r="R3" s="97"/>
    </row>
    <row r="4" spans="1:18" ht="27.95" customHeight="1">
      <c r="A4" s="96"/>
      <c r="B4" s="97"/>
      <c r="C4" s="148"/>
      <c r="D4" s="149"/>
      <c r="E4" s="149"/>
      <c r="F4" s="149"/>
      <c r="G4" s="149"/>
      <c r="H4" s="149"/>
      <c r="I4" s="149"/>
      <c r="J4" s="149"/>
      <c r="K4" s="149"/>
      <c r="L4" s="149"/>
      <c r="M4" s="149"/>
      <c r="N4" s="149"/>
      <c r="O4" s="149"/>
      <c r="P4" s="150"/>
      <c r="Q4" s="96"/>
      <c r="R4" s="97"/>
    </row>
    <row r="5" spans="1:18" ht="30.95" customHeight="1">
      <c r="A5" s="96"/>
      <c r="B5" s="97"/>
      <c r="C5" s="148"/>
      <c r="D5" s="149"/>
      <c r="E5" s="149"/>
      <c r="F5" s="149"/>
      <c r="G5" s="149"/>
      <c r="H5" s="149"/>
      <c r="I5" s="149"/>
      <c r="J5" s="149"/>
      <c r="K5" s="149"/>
      <c r="L5" s="149"/>
      <c r="M5" s="149"/>
      <c r="N5" s="149"/>
      <c r="O5" s="149"/>
      <c r="P5" s="150"/>
      <c r="Q5" s="96"/>
      <c r="R5" s="97"/>
    </row>
    <row r="6" spans="1:18" ht="50.1" customHeight="1">
      <c r="A6" s="96"/>
      <c r="B6" s="97"/>
      <c r="C6" s="151" t="s">
        <v>2</v>
      </c>
      <c r="D6" s="152"/>
      <c r="E6" s="152"/>
      <c r="F6" s="152"/>
      <c r="G6" s="152"/>
      <c r="H6" s="152"/>
      <c r="I6" s="152"/>
      <c r="J6" s="152"/>
      <c r="K6" s="152"/>
      <c r="L6" s="152"/>
      <c r="M6" s="152"/>
      <c r="N6" s="152"/>
      <c r="O6" s="152"/>
      <c r="P6" s="153"/>
      <c r="Q6" s="96"/>
      <c r="R6" s="97"/>
    </row>
    <row r="7" spans="1:18" ht="63.95" customHeight="1">
      <c r="A7" s="154" t="s">
        <v>3</v>
      </c>
      <c r="B7" s="155"/>
      <c r="C7" s="155"/>
      <c r="D7" s="155"/>
      <c r="E7" s="155"/>
      <c r="F7" s="155"/>
      <c r="G7" s="155"/>
      <c r="H7" s="155"/>
      <c r="I7" s="155"/>
      <c r="J7" s="155"/>
      <c r="K7" s="155"/>
      <c r="L7" s="155"/>
      <c r="M7" s="155"/>
      <c r="N7" s="155"/>
      <c r="O7" s="155"/>
      <c r="P7" s="155"/>
      <c r="Q7" s="155"/>
      <c r="R7" s="155"/>
    </row>
    <row r="8" spans="1:18" ht="66.95" customHeight="1">
      <c r="A8" s="155"/>
      <c r="B8" s="155"/>
      <c r="C8" s="155"/>
      <c r="D8" s="155"/>
      <c r="E8" s="155"/>
      <c r="F8" s="155"/>
      <c r="G8" s="155"/>
      <c r="H8" s="155"/>
      <c r="I8" s="155"/>
      <c r="J8" s="155"/>
      <c r="K8" s="155"/>
      <c r="L8" s="155"/>
      <c r="M8" s="155"/>
      <c r="N8" s="155"/>
      <c r="O8" s="155"/>
      <c r="P8" s="155"/>
      <c r="Q8" s="155"/>
      <c r="R8" s="155"/>
    </row>
    <row r="9" spans="1:18" ht="75" customHeight="1">
      <c r="A9" s="50"/>
      <c r="B9" s="51"/>
      <c r="C9" s="51"/>
      <c r="D9" s="156" t="s">
        <v>4</v>
      </c>
      <c r="E9" s="157"/>
      <c r="F9" s="157"/>
      <c r="G9" s="157"/>
      <c r="H9" s="157"/>
      <c r="I9" s="157"/>
      <c r="J9" s="157"/>
      <c r="K9" s="157"/>
      <c r="L9" s="157"/>
      <c r="M9" s="157"/>
      <c r="N9" s="157"/>
      <c r="O9" s="157"/>
      <c r="P9" s="157"/>
      <c r="Q9" s="157"/>
      <c r="R9" s="158"/>
    </row>
    <row r="10" spans="1:18" ht="90.95" customHeight="1">
      <c r="A10" s="52"/>
      <c r="B10" s="49"/>
      <c r="C10" s="49"/>
      <c r="D10" s="49"/>
      <c r="E10" s="49"/>
      <c r="F10" s="49"/>
      <c r="G10" s="49"/>
      <c r="H10" s="49"/>
      <c r="I10" s="49"/>
      <c r="J10" s="49"/>
      <c r="K10" s="162" t="s">
        <v>5</v>
      </c>
      <c r="L10" s="163"/>
      <c r="M10" s="163"/>
      <c r="N10" s="163"/>
      <c r="O10" s="163"/>
      <c r="P10" s="163"/>
      <c r="Q10" s="163"/>
      <c r="R10" s="164"/>
    </row>
    <row r="11" spans="1:18" ht="72.95" customHeight="1">
      <c r="A11" s="52"/>
      <c r="B11" s="49"/>
      <c r="C11" s="49"/>
      <c r="D11" s="49"/>
      <c r="E11" s="49"/>
      <c r="F11" s="49"/>
      <c r="G11" s="49"/>
      <c r="H11" s="49"/>
      <c r="I11" s="49"/>
      <c r="J11" s="49"/>
      <c r="K11" s="159" t="s">
        <v>6</v>
      </c>
      <c r="L11" s="160"/>
      <c r="M11" s="160"/>
      <c r="N11" s="160"/>
      <c r="O11" s="160"/>
      <c r="P11" s="160"/>
      <c r="Q11" s="160"/>
      <c r="R11" s="161"/>
    </row>
    <row r="12" spans="1:18" ht="111.95" customHeight="1">
      <c r="A12" s="52"/>
      <c r="B12" s="49"/>
      <c r="C12" s="49"/>
      <c r="D12" s="49"/>
      <c r="E12" s="49"/>
      <c r="F12" s="49"/>
      <c r="G12" s="49"/>
      <c r="H12" s="49"/>
      <c r="I12" s="49"/>
      <c r="J12" s="49"/>
      <c r="K12" s="160"/>
      <c r="L12" s="160"/>
      <c r="M12" s="160"/>
      <c r="N12" s="160"/>
      <c r="O12" s="160"/>
      <c r="P12" s="160"/>
      <c r="Q12" s="160"/>
      <c r="R12" s="161"/>
    </row>
    <row r="13" spans="1:18" ht="119.1" customHeight="1">
      <c r="A13" s="52"/>
      <c r="B13" s="49"/>
      <c r="C13" s="49"/>
      <c r="D13" s="49"/>
      <c r="E13" s="49"/>
      <c r="F13" s="159" t="s">
        <v>7</v>
      </c>
      <c r="G13" s="160"/>
      <c r="H13" s="160"/>
      <c r="I13" s="160"/>
      <c r="J13" s="160"/>
      <c r="K13" s="160"/>
      <c r="L13" s="160"/>
      <c r="M13" s="160"/>
      <c r="N13" s="160"/>
      <c r="O13" s="160"/>
      <c r="P13" s="160"/>
      <c r="Q13" s="160"/>
      <c r="R13" s="161"/>
    </row>
    <row r="14" spans="1:18" ht="119.1" customHeight="1">
      <c r="A14" s="52"/>
      <c r="B14" s="49"/>
      <c r="C14" s="49"/>
      <c r="D14" s="49"/>
      <c r="E14" s="49"/>
      <c r="F14" s="57"/>
      <c r="G14" s="57"/>
      <c r="H14" s="57"/>
      <c r="I14" s="142" t="s">
        <v>8</v>
      </c>
      <c r="J14" s="143"/>
      <c r="K14" s="143"/>
      <c r="L14" s="143"/>
      <c r="M14" s="143"/>
      <c r="N14" s="143"/>
      <c r="O14" s="143"/>
      <c r="P14" s="143"/>
      <c r="Q14" s="143"/>
      <c r="R14" s="144"/>
    </row>
    <row r="15" spans="1:18" ht="15.75">
      <c r="A15" s="98" t="s">
        <v>9</v>
      </c>
      <c r="B15" s="99"/>
      <c r="C15" s="99"/>
      <c r="D15" s="99"/>
      <c r="E15" s="95" t="s">
        <v>10</v>
      </c>
      <c r="F15" s="93"/>
      <c r="G15" s="93"/>
      <c r="H15" s="93"/>
      <c r="I15" s="93"/>
      <c r="J15" s="93"/>
      <c r="K15" s="93"/>
      <c r="L15" s="93"/>
      <c r="M15" s="93"/>
      <c r="N15" s="93"/>
      <c r="O15" s="93"/>
      <c r="P15" s="93"/>
      <c r="Q15" s="93"/>
      <c r="R15" s="93"/>
    </row>
    <row r="16" spans="1:18" ht="15.95" customHeight="1">
      <c r="A16" s="99"/>
      <c r="B16" s="99"/>
      <c r="C16" s="99"/>
      <c r="D16" s="99"/>
      <c r="E16" s="93"/>
      <c r="F16" s="93"/>
      <c r="G16" s="93"/>
      <c r="H16" s="93"/>
      <c r="I16" s="93"/>
      <c r="J16" s="93"/>
      <c r="K16" s="93"/>
      <c r="L16" s="93"/>
      <c r="M16" s="93"/>
      <c r="N16" s="93"/>
      <c r="O16" s="93"/>
      <c r="P16" s="93"/>
      <c r="Q16" s="93"/>
      <c r="R16" s="93"/>
    </row>
    <row r="17" spans="1:18" ht="15.95" customHeight="1">
      <c r="A17" s="99"/>
      <c r="B17" s="99"/>
      <c r="C17" s="99"/>
      <c r="D17" s="99"/>
      <c r="E17" s="93"/>
      <c r="F17" s="93"/>
      <c r="G17" s="93"/>
      <c r="H17" s="93"/>
      <c r="I17" s="93"/>
      <c r="J17" s="93"/>
      <c r="K17" s="93"/>
      <c r="L17" s="93"/>
      <c r="M17" s="93"/>
      <c r="N17" s="93"/>
      <c r="O17" s="93"/>
      <c r="P17" s="93"/>
      <c r="Q17" s="93"/>
      <c r="R17" s="93"/>
    </row>
    <row r="18" spans="1:18" ht="15.95" customHeight="1">
      <c r="A18" s="99"/>
      <c r="B18" s="99"/>
      <c r="C18" s="99"/>
      <c r="D18" s="99"/>
      <c r="E18" s="93"/>
      <c r="F18" s="93"/>
      <c r="G18" s="93"/>
      <c r="H18" s="93"/>
      <c r="I18" s="93"/>
      <c r="J18" s="93"/>
      <c r="K18" s="93"/>
      <c r="L18" s="93"/>
      <c r="M18" s="93"/>
      <c r="N18" s="93"/>
      <c r="O18" s="93"/>
      <c r="P18" s="93"/>
      <c r="Q18" s="93"/>
      <c r="R18" s="93"/>
    </row>
    <row r="19" spans="1:18" ht="15.95" customHeight="1">
      <c r="A19" s="99"/>
      <c r="B19" s="99"/>
      <c r="C19" s="99"/>
      <c r="D19" s="99"/>
      <c r="E19" s="93"/>
      <c r="F19" s="93"/>
      <c r="G19" s="93"/>
      <c r="H19" s="93"/>
      <c r="I19" s="93"/>
      <c r="J19" s="93"/>
      <c r="K19" s="93"/>
      <c r="L19" s="93"/>
      <c r="M19" s="93"/>
      <c r="N19" s="93"/>
      <c r="O19" s="93"/>
      <c r="P19" s="93"/>
      <c r="Q19" s="93"/>
      <c r="R19" s="93"/>
    </row>
    <row r="20" spans="1:18" ht="42" customHeight="1">
      <c r="A20" s="102" t="s">
        <v>11</v>
      </c>
      <c r="B20" s="103"/>
      <c r="C20" s="100" t="s">
        <v>12</v>
      </c>
      <c r="D20" s="100"/>
      <c r="E20" s="92" t="s">
        <v>13</v>
      </c>
      <c r="F20" s="92"/>
      <c r="G20" s="92"/>
      <c r="H20" s="92"/>
      <c r="I20" s="92"/>
      <c r="J20" s="92"/>
      <c r="K20" s="92"/>
      <c r="L20" s="92"/>
      <c r="M20" s="92"/>
      <c r="N20" s="92"/>
      <c r="O20" s="92"/>
      <c r="P20" s="92"/>
      <c r="Q20" s="92"/>
      <c r="R20" s="92"/>
    </row>
    <row r="21" spans="1:18" ht="34.5" customHeight="1">
      <c r="A21" s="103"/>
      <c r="B21" s="103"/>
      <c r="C21" s="101" t="s">
        <v>14</v>
      </c>
      <c r="D21" s="101"/>
      <c r="E21" s="92" t="s">
        <v>15</v>
      </c>
      <c r="F21" s="92"/>
      <c r="G21" s="92"/>
      <c r="H21" s="92"/>
      <c r="I21" s="92"/>
      <c r="J21" s="92"/>
      <c r="K21" s="92"/>
      <c r="L21" s="92"/>
      <c r="M21" s="92"/>
      <c r="N21" s="92"/>
      <c r="O21" s="92"/>
      <c r="P21" s="92"/>
      <c r="Q21" s="92"/>
      <c r="R21" s="92"/>
    </row>
    <row r="22" spans="1:18" ht="39.950000000000003" customHeight="1">
      <c r="A22" s="103"/>
      <c r="B22" s="103"/>
      <c r="C22" s="125" t="s">
        <v>16</v>
      </c>
      <c r="D22" s="125"/>
      <c r="E22" s="92" t="s">
        <v>17</v>
      </c>
      <c r="F22" s="92"/>
      <c r="G22" s="92"/>
      <c r="H22" s="92"/>
      <c r="I22" s="92"/>
      <c r="J22" s="92"/>
      <c r="K22" s="92"/>
      <c r="L22" s="92"/>
      <c r="M22" s="92"/>
      <c r="N22" s="92"/>
      <c r="O22" s="92"/>
      <c r="P22" s="92"/>
      <c r="Q22" s="92"/>
      <c r="R22" s="92"/>
    </row>
    <row r="23" spans="1:18" ht="20.100000000000001" customHeight="1">
      <c r="A23" s="45"/>
      <c r="B23" s="46"/>
      <c r="C23" s="2"/>
      <c r="D23" s="2"/>
      <c r="R23" s="43"/>
    </row>
    <row r="24" spans="1:18" ht="15.95" customHeight="1">
      <c r="A24" s="110" t="s">
        <v>18</v>
      </c>
      <c r="B24" s="111"/>
      <c r="C24" s="111"/>
      <c r="D24" s="112"/>
      <c r="E24" s="95" t="s">
        <v>19</v>
      </c>
      <c r="F24" s="93"/>
      <c r="G24" s="93"/>
      <c r="H24" s="93"/>
      <c r="I24" s="93"/>
      <c r="J24" s="93"/>
      <c r="K24" s="93"/>
      <c r="L24" s="93"/>
      <c r="M24" s="93"/>
      <c r="N24" s="93"/>
      <c r="O24" s="93"/>
      <c r="P24" s="93"/>
      <c r="Q24" s="93"/>
      <c r="R24" s="93"/>
    </row>
    <row r="25" spans="1:18" ht="15.95" customHeight="1">
      <c r="A25" s="113"/>
      <c r="B25" s="114"/>
      <c r="C25" s="114"/>
      <c r="D25" s="115"/>
      <c r="E25" s="93"/>
      <c r="F25" s="93"/>
      <c r="G25" s="93"/>
      <c r="H25" s="93"/>
      <c r="I25" s="93"/>
      <c r="J25" s="93"/>
      <c r="K25" s="93"/>
      <c r="L25" s="93"/>
      <c r="M25" s="93"/>
      <c r="N25" s="93"/>
      <c r="O25" s="93"/>
      <c r="P25" s="93"/>
      <c r="Q25" s="93"/>
      <c r="R25" s="93"/>
    </row>
    <row r="26" spans="1:18" ht="15.95" customHeight="1">
      <c r="A26" s="113"/>
      <c r="B26" s="114"/>
      <c r="C26" s="114"/>
      <c r="D26" s="115"/>
      <c r="E26" s="93"/>
      <c r="F26" s="93"/>
      <c r="G26" s="93"/>
      <c r="H26" s="93"/>
      <c r="I26" s="93"/>
      <c r="J26" s="93"/>
      <c r="K26" s="93"/>
      <c r="L26" s="93"/>
      <c r="M26" s="93"/>
      <c r="N26" s="93"/>
      <c r="O26" s="93"/>
      <c r="P26" s="93"/>
      <c r="Q26" s="93"/>
      <c r="R26" s="93"/>
    </row>
    <row r="27" spans="1:18" ht="15.95" customHeight="1">
      <c r="A27" s="113"/>
      <c r="B27" s="114"/>
      <c r="C27" s="114"/>
      <c r="D27" s="115"/>
      <c r="E27" s="93"/>
      <c r="F27" s="93"/>
      <c r="G27" s="93"/>
      <c r="H27" s="93"/>
      <c r="I27" s="93"/>
      <c r="J27" s="93"/>
      <c r="K27" s="93"/>
      <c r="L27" s="93"/>
      <c r="M27" s="93"/>
      <c r="N27" s="93"/>
      <c r="O27" s="93"/>
      <c r="P27" s="93"/>
      <c r="Q27" s="93"/>
      <c r="R27" s="93"/>
    </row>
    <row r="28" spans="1:18" ht="15.95" customHeight="1">
      <c r="A28" s="116"/>
      <c r="B28" s="117"/>
      <c r="C28" s="117"/>
      <c r="D28" s="118"/>
      <c r="E28" s="93"/>
      <c r="F28" s="93"/>
      <c r="G28" s="93"/>
      <c r="H28" s="93"/>
      <c r="I28" s="93"/>
      <c r="J28" s="93"/>
      <c r="K28" s="93"/>
      <c r="L28" s="93"/>
      <c r="M28" s="93"/>
      <c r="N28" s="93"/>
      <c r="O28" s="93"/>
      <c r="P28" s="93"/>
      <c r="Q28" s="93"/>
      <c r="R28" s="93"/>
    </row>
    <row r="29" spans="1:18" ht="27.95" customHeight="1">
      <c r="A29" s="104" t="s">
        <v>20</v>
      </c>
      <c r="B29" s="105"/>
      <c r="C29" s="130" t="s">
        <v>21</v>
      </c>
      <c r="D29" s="131"/>
      <c r="E29" s="94" t="s">
        <v>22</v>
      </c>
      <c r="F29" s="94"/>
      <c r="G29" s="94"/>
      <c r="H29" s="94"/>
      <c r="I29" s="94"/>
      <c r="J29" s="94"/>
      <c r="K29" s="94"/>
      <c r="L29" s="94"/>
      <c r="M29" s="94"/>
      <c r="N29" s="94"/>
      <c r="O29" s="94"/>
      <c r="P29" s="94"/>
      <c r="Q29" s="94"/>
      <c r="R29" s="94"/>
    </row>
    <row r="30" spans="1:18" ht="39" customHeight="1">
      <c r="A30" s="106"/>
      <c r="B30" s="107"/>
      <c r="C30" s="132" t="s">
        <v>23</v>
      </c>
      <c r="D30" s="133"/>
      <c r="E30" s="92" t="s">
        <v>24</v>
      </c>
      <c r="F30" s="92"/>
      <c r="G30" s="92"/>
      <c r="H30" s="92"/>
      <c r="I30" s="92"/>
      <c r="J30" s="92"/>
      <c r="K30" s="92"/>
      <c r="L30" s="92"/>
      <c r="M30" s="92"/>
      <c r="N30" s="92"/>
      <c r="O30" s="92"/>
      <c r="P30" s="92"/>
      <c r="Q30" s="92"/>
      <c r="R30" s="92"/>
    </row>
    <row r="31" spans="1:18" ht="15.95" customHeight="1">
      <c r="A31" s="108"/>
      <c r="B31" s="109"/>
      <c r="C31" s="134" t="s">
        <v>25</v>
      </c>
      <c r="D31" s="135"/>
      <c r="E31" s="94" t="s">
        <v>26</v>
      </c>
      <c r="F31" s="94"/>
      <c r="G31" s="94"/>
      <c r="H31" s="94"/>
      <c r="I31" s="94"/>
      <c r="J31" s="94"/>
      <c r="K31" s="94"/>
      <c r="L31" s="94"/>
      <c r="M31" s="94"/>
      <c r="N31" s="94"/>
      <c r="O31" s="94"/>
      <c r="P31" s="94"/>
      <c r="Q31" s="94"/>
      <c r="R31" s="94"/>
    </row>
    <row r="32" spans="1:18" ht="18" customHeight="1">
      <c r="A32" s="45"/>
      <c r="B32" s="46"/>
      <c r="C32" s="47"/>
      <c r="D32" s="47"/>
      <c r="E32" s="5"/>
      <c r="F32" s="5"/>
      <c r="G32" s="5"/>
      <c r="H32" s="5"/>
      <c r="I32" s="5"/>
      <c r="J32" s="5"/>
      <c r="K32" s="5"/>
      <c r="L32" s="5"/>
      <c r="M32" s="5"/>
      <c r="N32" s="5"/>
      <c r="O32" s="5"/>
      <c r="P32" s="5"/>
      <c r="Q32" s="5"/>
      <c r="R32" s="48"/>
    </row>
    <row r="33" spans="1:18" ht="17.100000000000001" customHeight="1">
      <c r="A33" s="110" t="s">
        <v>27</v>
      </c>
      <c r="B33" s="111"/>
      <c r="C33" s="111"/>
      <c r="D33" s="112"/>
      <c r="E33" s="95" t="s">
        <v>28</v>
      </c>
      <c r="F33" s="93"/>
      <c r="G33" s="93"/>
      <c r="H33" s="93"/>
      <c r="I33" s="93"/>
      <c r="J33" s="93"/>
      <c r="K33" s="93"/>
      <c r="L33" s="93"/>
      <c r="M33" s="93"/>
      <c r="N33" s="93"/>
      <c r="O33" s="93"/>
      <c r="P33" s="93"/>
      <c r="Q33" s="93"/>
      <c r="R33" s="93"/>
    </row>
    <row r="34" spans="1:18">
      <c r="A34" s="113"/>
      <c r="B34" s="114"/>
      <c r="C34" s="114"/>
      <c r="D34" s="115"/>
      <c r="E34" s="93"/>
      <c r="F34" s="93"/>
      <c r="G34" s="93"/>
      <c r="H34" s="93"/>
      <c r="I34" s="93"/>
      <c r="J34" s="93"/>
      <c r="K34" s="93"/>
      <c r="L34" s="93"/>
      <c r="M34" s="93"/>
      <c r="N34" s="93"/>
      <c r="O34" s="93"/>
      <c r="P34" s="93"/>
      <c r="Q34" s="93"/>
      <c r="R34" s="93"/>
    </row>
    <row r="35" spans="1:18">
      <c r="A35" s="113"/>
      <c r="B35" s="114"/>
      <c r="C35" s="114"/>
      <c r="D35" s="115"/>
      <c r="E35" s="93"/>
      <c r="F35" s="93"/>
      <c r="G35" s="93"/>
      <c r="H35" s="93"/>
      <c r="I35" s="93"/>
      <c r="J35" s="93"/>
      <c r="K35" s="93"/>
      <c r="L35" s="93"/>
      <c r="M35" s="93"/>
      <c r="N35" s="93"/>
      <c r="O35" s="93"/>
      <c r="P35" s="93"/>
      <c r="Q35" s="93"/>
      <c r="R35" s="93"/>
    </row>
    <row r="36" spans="1:18">
      <c r="A36" s="113"/>
      <c r="B36" s="114"/>
      <c r="C36" s="114"/>
      <c r="D36" s="115"/>
      <c r="E36" s="93"/>
      <c r="F36" s="93"/>
      <c r="G36" s="93"/>
      <c r="H36" s="93"/>
      <c r="I36" s="93"/>
      <c r="J36" s="93"/>
      <c r="K36" s="93"/>
      <c r="L36" s="93"/>
      <c r="M36" s="93"/>
      <c r="N36" s="93"/>
      <c r="O36" s="93"/>
      <c r="P36" s="93"/>
      <c r="Q36" s="93"/>
      <c r="R36" s="93"/>
    </row>
    <row r="37" spans="1:18">
      <c r="A37" s="116"/>
      <c r="B37" s="117"/>
      <c r="C37" s="117"/>
      <c r="D37" s="118"/>
      <c r="E37" s="93"/>
      <c r="F37" s="93"/>
      <c r="G37" s="93"/>
      <c r="H37" s="93"/>
      <c r="I37" s="93"/>
      <c r="J37" s="93"/>
      <c r="K37" s="93"/>
      <c r="L37" s="93"/>
      <c r="M37" s="93"/>
      <c r="N37" s="93"/>
      <c r="O37" s="93"/>
      <c r="P37" s="93"/>
      <c r="Q37" s="93"/>
      <c r="R37" s="93"/>
    </row>
    <row r="38" spans="1:18" ht="24" customHeight="1">
      <c r="A38" s="104" t="s">
        <v>29</v>
      </c>
      <c r="B38" s="105"/>
      <c r="C38" s="119" t="s">
        <v>30</v>
      </c>
      <c r="D38" s="120"/>
      <c r="E38" s="94" t="s">
        <v>31</v>
      </c>
      <c r="F38" s="94"/>
      <c r="G38" s="94"/>
      <c r="H38" s="94"/>
      <c r="I38" s="94"/>
      <c r="J38" s="94"/>
      <c r="K38" s="94"/>
      <c r="L38" s="94"/>
      <c r="M38" s="94"/>
      <c r="N38" s="94"/>
      <c r="O38" s="94"/>
      <c r="P38" s="94"/>
      <c r="Q38" s="94"/>
      <c r="R38" s="94"/>
    </row>
    <row r="39" spans="1:18" ht="28.5" customHeight="1">
      <c r="A39" s="106"/>
      <c r="B39" s="107"/>
      <c r="C39" s="121" t="s">
        <v>32</v>
      </c>
      <c r="D39" s="122"/>
      <c r="E39" s="94" t="s">
        <v>33</v>
      </c>
      <c r="F39" s="94"/>
      <c r="G39" s="94"/>
      <c r="H39" s="94"/>
      <c r="I39" s="94"/>
      <c r="J39" s="94"/>
      <c r="K39" s="94"/>
      <c r="L39" s="94"/>
      <c r="M39" s="94"/>
      <c r="N39" s="94"/>
      <c r="O39" s="94"/>
      <c r="P39" s="94"/>
      <c r="Q39" s="94"/>
      <c r="R39" s="94"/>
    </row>
    <row r="40" spans="1:18" ht="21" customHeight="1">
      <c r="A40" s="45"/>
      <c r="B40" s="46"/>
      <c r="C40" s="2"/>
      <c r="D40" s="65"/>
      <c r="R40" s="43"/>
    </row>
    <row r="41" spans="1:18" ht="15.75">
      <c r="A41" s="110" t="s">
        <v>34</v>
      </c>
      <c r="B41" s="111"/>
      <c r="C41" s="111"/>
      <c r="D41" s="112"/>
      <c r="E41" s="95" t="s">
        <v>35</v>
      </c>
      <c r="F41" s="93"/>
      <c r="G41" s="93"/>
      <c r="H41" s="93"/>
      <c r="I41" s="93"/>
      <c r="J41" s="93"/>
      <c r="K41" s="93"/>
      <c r="L41" s="93"/>
      <c r="M41" s="93"/>
      <c r="N41" s="93"/>
      <c r="O41" s="93"/>
      <c r="P41" s="93"/>
      <c r="Q41" s="93"/>
      <c r="R41" s="93"/>
    </row>
    <row r="42" spans="1:18">
      <c r="A42" s="113"/>
      <c r="B42" s="114"/>
      <c r="C42" s="114"/>
      <c r="D42" s="115"/>
      <c r="E42" s="93"/>
      <c r="F42" s="93"/>
      <c r="G42" s="93"/>
      <c r="H42" s="93"/>
      <c r="I42" s="93"/>
      <c r="J42" s="93"/>
      <c r="K42" s="93"/>
      <c r="L42" s="93"/>
      <c r="M42" s="93"/>
      <c r="N42" s="93"/>
      <c r="O42" s="93"/>
      <c r="P42" s="93"/>
      <c r="Q42" s="93"/>
      <c r="R42" s="93"/>
    </row>
    <row r="43" spans="1:18">
      <c r="A43" s="113"/>
      <c r="B43" s="114"/>
      <c r="C43" s="114"/>
      <c r="D43" s="115"/>
      <c r="E43" s="93"/>
      <c r="F43" s="93"/>
      <c r="G43" s="93"/>
      <c r="H43" s="93"/>
      <c r="I43" s="93"/>
      <c r="J43" s="93"/>
      <c r="K43" s="93"/>
      <c r="L43" s="93"/>
      <c r="M43" s="93"/>
      <c r="N43" s="93"/>
      <c r="O43" s="93"/>
      <c r="P43" s="93"/>
      <c r="Q43" s="93"/>
      <c r="R43" s="93"/>
    </row>
    <row r="44" spans="1:18" ht="15.95" customHeight="1">
      <c r="A44" s="113"/>
      <c r="B44" s="114"/>
      <c r="C44" s="114"/>
      <c r="D44" s="115"/>
      <c r="E44" s="93"/>
      <c r="F44" s="93"/>
      <c r="G44" s="93"/>
      <c r="H44" s="93"/>
      <c r="I44" s="93"/>
      <c r="J44" s="93"/>
      <c r="K44" s="93"/>
      <c r="L44" s="93"/>
      <c r="M44" s="93"/>
      <c r="N44" s="93"/>
      <c r="O44" s="93"/>
      <c r="P44" s="93"/>
      <c r="Q44" s="93"/>
      <c r="R44" s="93"/>
    </row>
    <row r="45" spans="1:18" ht="15.95" customHeight="1">
      <c r="A45" s="116"/>
      <c r="B45" s="117"/>
      <c r="C45" s="117"/>
      <c r="D45" s="118"/>
      <c r="E45" s="93"/>
      <c r="F45" s="93"/>
      <c r="G45" s="93"/>
      <c r="H45" s="93"/>
      <c r="I45" s="93"/>
      <c r="J45" s="93"/>
      <c r="K45" s="93"/>
      <c r="L45" s="93"/>
      <c r="M45" s="93"/>
      <c r="N45" s="93"/>
      <c r="O45" s="93"/>
      <c r="P45" s="93"/>
      <c r="Q45" s="93"/>
      <c r="R45" s="93"/>
    </row>
    <row r="46" spans="1:18" ht="30" customHeight="1">
      <c r="A46" s="104" t="s">
        <v>36</v>
      </c>
      <c r="B46" s="105"/>
      <c r="C46" s="123" t="s">
        <v>37</v>
      </c>
      <c r="D46" s="124"/>
      <c r="E46" s="92" t="s">
        <v>38</v>
      </c>
      <c r="F46" s="92"/>
      <c r="G46" s="92"/>
      <c r="H46" s="92"/>
      <c r="I46" s="92"/>
      <c r="J46" s="92"/>
      <c r="K46" s="92"/>
      <c r="L46" s="92"/>
      <c r="M46" s="92"/>
      <c r="N46" s="92"/>
      <c r="O46" s="92"/>
      <c r="P46" s="92"/>
      <c r="Q46" s="92"/>
      <c r="R46" s="92"/>
    </row>
    <row r="47" spans="1:18" ht="33" customHeight="1">
      <c r="A47" s="106"/>
      <c r="B47" s="107"/>
      <c r="C47" s="128" t="s">
        <v>39</v>
      </c>
      <c r="D47" s="129"/>
      <c r="E47" s="92" t="s">
        <v>40</v>
      </c>
      <c r="F47" s="92"/>
      <c r="G47" s="92"/>
      <c r="H47" s="92"/>
      <c r="I47" s="92"/>
      <c r="J47" s="92"/>
      <c r="K47" s="92"/>
      <c r="L47" s="92"/>
      <c r="M47" s="92"/>
      <c r="N47" s="92"/>
      <c r="O47" s="92"/>
      <c r="P47" s="92"/>
      <c r="Q47" s="92"/>
      <c r="R47" s="92"/>
    </row>
    <row r="48" spans="1:18" ht="36" customHeight="1">
      <c r="A48" s="106"/>
      <c r="B48" s="107"/>
      <c r="C48" s="126" t="s">
        <v>41</v>
      </c>
      <c r="D48" s="127"/>
      <c r="E48" s="92" t="s">
        <v>42</v>
      </c>
      <c r="F48" s="92"/>
      <c r="G48" s="92"/>
      <c r="H48" s="92"/>
      <c r="I48" s="92"/>
      <c r="J48" s="92"/>
      <c r="K48" s="92"/>
      <c r="L48" s="92"/>
      <c r="M48" s="92"/>
      <c r="N48" s="92"/>
      <c r="O48" s="92"/>
      <c r="P48" s="92"/>
      <c r="Q48" s="92"/>
      <c r="R48" s="92"/>
    </row>
    <row r="49" spans="1:18" ht="23.1" customHeight="1">
      <c r="A49" s="45"/>
      <c r="B49" s="46"/>
      <c r="C49" s="20"/>
      <c r="D49" s="68"/>
      <c r="E49" s="5"/>
      <c r="F49" s="5"/>
      <c r="G49" s="5"/>
      <c r="R49" s="43"/>
    </row>
    <row r="50" spans="1:18" ht="15.75">
      <c r="A50" s="110" t="s">
        <v>43</v>
      </c>
      <c r="B50" s="111"/>
      <c r="C50" s="111"/>
      <c r="D50" s="112"/>
      <c r="E50" s="93" t="s">
        <v>44</v>
      </c>
      <c r="F50" s="93"/>
      <c r="G50" s="93"/>
      <c r="H50" s="93"/>
      <c r="I50" s="93"/>
      <c r="J50" s="93"/>
      <c r="K50" s="93"/>
      <c r="L50" s="93"/>
      <c r="M50" s="93"/>
      <c r="N50" s="93"/>
      <c r="O50" s="93"/>
      <c r="P50" s="93"/>
      <c r="Q50" s="93"/>
      <c r="R50" s="93"/>
    </row>
    <row r="51" spans="1:18">
      <c r="A51" s="113"/>
      <c r="B51" s="114"/>
      <c r="C51" s="114"/>
      <c r="D51" s="115"/>
      <c r="E51" s="93"/>
      <c r="F51" s="93"/>
      <c r="G51" s="93"/>
      <c r="H51" s="93"/>
      <c r="I51" s="93"/>
      <c r="J51" s="93"/>
      <c r="K51" s="93"/>
      <c r="L51" s="93"/>
      <c r="M51" s="93"/>
      <c r="N51" s="93"/>
      <c r="O51" s="93"/>
      <c r="P51" s="93"/>
      <c r="Q51" s="93"/>
      <c r="R51" s="93"/>
    </row>
    <row r="52" spans="1:18">
      <c r="A52" s="113"/>
      <c r="B52" s="114"/>
      <c r="C52" s="114"/>
      <c r="D52" s="115"/>
      <c r="E52" s="93"/>
      <c r="F52" s="93"/>
      <c r="G52" s="93"/>
      <c r="H52" s="93"/>
      <c r="I52" s="93"/>
      <c r="J52" s="93"/>
      <c r="K52" s="93"/>
      <c r="L52" s="93"/>
      <c r="M52" s="93"/>
      <c r="N52" s="93"/>
      <c r="O52" s="93"/>
      <c r="P52" s="93"/>
      <c r="Q52" s="93"/>
      <c r="R52" s="93"/>
    </row>
    <row r="53" spans="1:18">
      <c r="A53" s="113"/>
      <c r="B53" s="114"/>
      <c r="C53" s="114"/>
      <c r="D53" s="115"/>
      <c r="E53" s="93"/>
      <c r="F53" s="93"/>
      <c r="G53" s="93"/>
      <c r="H53" s="93"/>
      <c r="I53" s="93"/>
      <c r="J53" s="93"/>
      <c r="K53" s="93"/>
      <c r="L53" s="93"/>
      <c r="M53" s="93"/>
      <c r="N53" s="93"/>
      <c r="O53" s="93"/>
      <c r="P53" s="93"/>
      <c r="Q53" s="93"/>
      <c r="R53" s="93"/>
    </row>
    <row r="54" spans="1:18">
      <c r="A54" s="116"/>
      <c r="B54" s="117"/>
      <c r="C54" s="117"/>
      <c r="D54" s="118"/>
      <c r="E54" s="93"/>
      <c r="F54" s="93"/>
      <c r="G54" s="93"/>
      <c r="H54" s="93"/>
      <c r="I54" s="93"/>
      <c r="J54" s="93"/>
      <c r="K54" s="93"/>
      <c r="L54" s="93"/>
      <c r="M54" s="93"/>
      <c r="N54" s="93"/>
      <c r="O54" s="93"/>
      <c r="P54" s="93"/>
      <c r="Q54" s="93"/>
      <c r="R54" s="93"/>
    </row>
    <row r="55" spans="1:18" ht="31.5" customHeight="1">
      <c r="A55" s="104" t="s">
        <v>45</v>
      </c>
      <c r="B55" s="136"/>
      <c r="C55" s="130" t="s">
        <v>46</v>
      </c>
      <c r="D55" s="139"/>
      <c r="E55" s="89" t="s">
        <v>47</v>
      </c>
      <c r="F55" s="90"/>
      <c r="G55" s="90"/>
      <c r="H55" s="90"/>
      <c r="I55" s="90"/>
      <c r="J55" s="90"/>
      <c r="K55" s="90"/>
      <c r="L55" s="90"/>
      <c r="M55" s="90"/>
      <c r="N55" s="90"/>
      <c r="O55" s="90"/>
      <c r="P55" s="90"/>
      <c r="Q55" s="90"/>
      <c r="R55" s="91"/>
    </row>
    <row r="56" spans="1:18" ht="33.950000000000003" customHeight="1">
      <c r="A56" s="137"/>
      <c r="B56" s="138"/>
      <c r="C56" s="140" t="s">
        <v>48</v>
      </c>
      <c r="D56" s="141"/>
      <c r="E56" s="89" t="s">
        <v>49</v>
      </c>
      <c r="F56" s="90"/>
      <c r="G56" s="90"/>
      <c r="H56" s="90"/>
      <c r="I56" s="90"/>
      <c r="J56" s="90"/>
      <c r="K56" s="90"/>
      <c r="L56" s="90"/>
      <c r="M56" s="90"/>
      <c r="N56" s="90"/>
      <c r="O56" s="90"/>
      <c r="P56" s="90"/>
      <c r="Q56" s="90"/>
      <c r="R56" s="91"/>
    </row>
    <row r="57" spans="1:18" ht="31.5" customHeight="1">
      <c r="A57" s="137"/>
      <c r="B57" s="138"/>
      <c r="C57" s="121" t="s">
        <v>50</v>
      </c>
      <c r="D57" s="122"/>
      <c r="E57" s="92" t="s">
        <v>42</v>
      </c>
      <c r="F57" s="92"/>
      <c r="G57" s="92"/>
      <c r="H57" s="92"/>
      <c r="I57" s="92"/>
      <c r="J57" s="92"/>
      <c r="K57" s="92"/>
      <c r="L57" s="92"/>
      <c r="M57" s="92"/>
      <c r="N57" s="92"/>
      <c r="O57" s="92"/>
      <c r="P57" s="92"/>
      <c r="Q57" s="92"/>
      <c r="R57" s="92"/>
    </row>
    <row r="58" spans="1:18">
      <c r="A58" s="20"/>
      <c r="B58" s="20"/>
      <c r="C58" s="20"/>
      <c r="D58" s="20"/>
    </row>
    <row r="60" spans="1:18">
      <c r="A60" s="20"/>
      <c r="B60" s="20"/>
      <c r="C60" s="20"/>
      <c r="D60" s="20"/>
    </row>
    <row r="61" spans="1:18" ht="15.75">
      <c r="E61" s="73"/>
    </row>
    <row r="63" spans="1:18" ht="15.75"/>
    <row r="64" spans="1:18" ht="15.75"/>
  </sheetData>
  <mergeCells count="53">
    <mergeCell ref="I14:R14"/>
    <mergeCell ref="C1:P5"/>
    <mergeCell ref="C6:P6"/>
    <mergeCell ref="A7:R8"/>
    <mergeCell ref="D9:R9"/>
    <mergeCell ref="F13:R13"/>
    <mergeCell ref="K10:R10"/>
    <mergeCell ref="K11:R12"/>
    <mergeCell ref="A50:D54"/>
    <mergeCell ref="A55:B57"/>
    <mergeCell ref="C55:D55"/>
    <mergeCell ref="C57:D57"/>
    <mergeCell ref="C56:D56"/>
    <mergeCell ref="A46:B48"/>
    <mergeCell ref="C46:D46"/>
    <mergeCell ref="C22:D22"/>
    <mergeCell ref="C48:D48"/>
    <mergeCell ref="C47:D47"/>
    <mergeCell ref="A24:D28"/>
    <mergeCell ref="C29:D29"/>
    <mergeCell ref="C30:D30"/>
    <mergeCell ref="C31:D31"/>
    <mergeCell ref="E15:R19"/>
    <mergeCell ref="E24:R28"/>
    <mergeCell ref="E33:R37"/>
    <mergeCell ref="E41:R45"/>
    <mergeCell ref="A1:B6"/>
    <mergeCell ref="Q1:R6"/>
    <mergeCell ref="A15:D19"/>
    <mergeCell ref="C20:D20"/>
    <mergeCell ref="C21:D21"/>
    <mergeCell ref="A20:B22"/>
    <mergeCell ref="A29:B31"/>
    <mergeCell ref="A33:D37"/>
    <mergeCell ref="A38:B39"/>
    <mergeCell ref="C38:D38"/>
    <mergeCell ref="C39:D39"/>
    <mergeCell ref="A41:D45"/>
    <mergeCell ref="E55:R55"/>
    <mergeCell ref="E56:R56"/>
    <mergeCell ref="E57:R57"/>
    <mergeCell ref="E50:R54"/>
    <mergeCell ref="E20:R20"/>
    <mergeCell ref="E21:R21"/>
    <mergeCell ref="E22:R22"/>
    <mergeCell ref="E29:R29"/>
    <mergeCell ref="E30:R30"/>
    <mergeCell ref="E31:R31"/>
    <mergeCell ref="E38:R38"/>
    <mergeCell ref="E39:R39"/>
    <mergeCell ref="E46:R46"/>
    <mergeCell ref="E47:R47"/>
    <mergeCell ref="E48:R48"/>
  </mergeCells>
  <hyperlinks>
    <hyperlink ref="C6:P6" r:id="rId1" display="https://www.craftmines.org/en/home/" xr:uid="{96B3D36D-E31F-8646-B7F0-7A8810798076}"/>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21C9-FCDA-C043-A0AE-246BC3AC2207}">
  <dimension ref="A1:R36"/>
  <sheetViews>
    <sheetView showGridLines="0" topLeftCell="A3" workbookViewId="0">
      <selection activeCell="D9" sqref="D9:I9"/>
    </sheetView>
  </sheetViews>
  <sheetFormatPr defaultColWidth="8.875" defaultRowHeight="15.6"/>
  <sheetData>
    <row r="1" spans="1:18" ht="15.75" customHeight="1">
      <c r="A1" s="96" t="s">
        <v>0</v>
      </c>
      <c r="B1" s="96"/>
      <c r="C1" s="165" t="s">
        <v>51</v>
      </c>
      <c r="D1" s="166"/>
      <c r="E1" s="166"/>
      <c r="F1" s="166"/>
      <c r="G1" s="166"/>
      <c r="H1" s="166"/>
      <c r="I1" s="166"/>
      <c r="J1" s="166"/>
      <c r="K1" s="166"/>
      <c r="L1" s="166"/>
      <c r="M1" s="166"/>
      <c r="N1" s="166"/>
      <c r="O1" s="166"/>
      <c r="P1" s="166"/>
      <c r="Q1" s="167" t="s">
        <v>0</v>
      </c>
      <c r="R1" s="168"/>
    </row>
    <row r="2" spans="1:18">
      <c r="A2" s="96"/>
      <c r="B2" s="96"/>
      <c r="C2" s="166"/>
      <c r="D2" s="166"/>
      <c r="E2" s="166"/>
      <c r="F2" s="166"/>
      <c r="G2" s="166"/>
      <c r="H2" s="166"/>
      <c r="I2" s="166"/>
      <c r="J2" s="166"/>
      <c r="K2" s="166"/>
      <c r="L2" s="166"/>
      <c r="M2" s="166"/>
      <c r="N2" s="166"/>
      <c r="O2" s="166"/>
      <c r="P2" s="166"/>
      <c r="Q2" s="169"/>
      <c r="R2" s="170"/>
    </row>
    <row r="3" spans="1:18">
      <c r="A3" s="96"/>
      <c r="B3" s="96"/>
      <c r="C3" s="166"/>
      <c r="D3" s="166"/>
      <c r="E3" s="166"/>
      <c r="F3" s="166"/>
      <c r="G3" s="166"/>
      <c r="H3" s="166"/>
      <c r="I3" s="166"/>
      <c r="J3" s="166"/>
      <c r="K3" s="166"/>
      <c r="L3" s="166"/>
      <c r="M3" s="166"/>
      <c r="N3" s="166"/>
      <c r="O3" s="166"/>
      <c r="P3" s="166"/>
      <c r="Q3" s="169"/>
      <c r="R3" s="170"/>
    </row>
    <row r="4" spans="1:18">
      <c r="A4" s="96"/>
      <c r="B4" s="96"/>
      <c r="C4" s="166"/>
      <c r="D4" s="166"/>
      <c r="E4" s="166"/>
      <c r="F4" s="166"/>
      <c r="G4" s="166"/>
      <c r="H4" s="166"/>
      <c r="I4" s="166"/>
      <c r="J4" s="166"/>
      <c r="K4" s="166"/>
      <c r="L4" s="166"/>
      <c r="M4" s="166"/>
      <c r="N4" s="166"/>
      <c r="O4" s="166"/>
      <c r="P4" s="166"/>
      <c r="Q4" s="169"/>
      <c r="R4" s="170"/>
    </row>
    <row r="5" spans="1:18">
      <c r="A5" s="96"/>
      <c r="B5" s="96"/>
      <c r="C5" s="166"/>
      <c r="D5" s="166"/>
      <c r="E5" s="166"/>
      <c r="F5" s="166"/>
      <c r="G5" s="166"/>
      <c r="H5" s="166"/>
      <c r="I5" s="166"/>
      <c r="J5" s="166"/>
      <c r="K5" s="166"/>
      <c r="L5" s="166"/>
      <c r="M5" s="166"/>
      <c r="N5" s="166"/>
      <c r="O5" s="166"/>
      <c r="P5" s="166"/>
      <c r="Q5" s="169"/>
      <c r="R5" s="170"/>
    </row>
    <row r="6" spans="1:18">
      <c r="A6" s="96"/>
      <c r="B6" s="96"/>
      <c r="C6" s="166"/>
      <c r="D6" s="166"/>
      <c r="E6" s="166"/>
      <c r="F6" s="166"/>
      <c r="G6" s="166"/>
      <c r="H6" s="166"/>
      <c r="I6" s="166"/>
      <c r="J6" s="166"/>
      <c r="K6" s="166"/>
      <c r="L6" s="166"/>
      <c r="M6" s="166"/>
      <c r="N6" s="166"/>
      <c r="O6" s="166"/>
      <c r="P6" s="166"/>
      <c r="Q6" s="171"/>
      <c r="R6" s="172"/>
    </row>
    <row r="7" spans="1:18">
      <c r="A7" s="42"/>
      <c r="R7" s="43"/>
    </row>
    <row r="8" spans="1:18" ht="15.75">
      <c r="A8" s="173" t="s">
        <v>52</v>
      </c>
      <c r="B8" s="174"/>
      <c r="C8" s="174"/>
      <c r="D8" s="177"/>
      <c r="E8" s="177"/>
      <c r="F8" s="177"/>
      <c r="G8" s="177"/>
      <c r="H8" s="177"/>
      <c r="I8" s="177"/>
      <c r="J8" s="174" t="s">
        <v>53</v>
      </c>
      <c r="K8" s="174"/>
      <c r="L8" s="174"/>
      <c r="M8" s="175"/>
      <c r="N8" s="175"/>
      <c r="O8" s="175"/>
      <c r="P8" s="175"/>
      <c r="Q8" s="175"/>
      <c r="R8" s="176"/>
    </row>
    <row r="9" spans="1:18" ht="15.95" customHeight="1">
      <c r="A9" s="173" t="s">
        <v>54</v>
      </c>
      <c r="B9" s="174"/>
      <c r="C9" s="174"/>
      <c r="D9" s="177"/>
      <c r="E9" s="177"/>
      <c r="F9" s="177"/>
      <c r="G9" s="177"/>
      <c r="H9" s="177"/>
      <c r="I9" s="177"/>
      <c r="J9" s="174" t="s">
        <v>55</v>
      </c>
      <c r="K9" s="174"/>
      <c r="L9" s="174"/>
      <c r="M9" s="175"/>
      <c r="N9" s="175"/>
      <c r="O9" s="175"/>
      <c r="P9" s="175"/>
      <c r="Q9" s="175"/>
      <c r="R9" s="176"/>
    </row>
    <row r="10" spans="1:18" ht="33" customHeight="1">
      <c r="A10" s="173" t="s">
        <v>56</v>
      </c>
      <c r="B10" s="174"/>
      <c r="C10" s="174"/>
      <c r="D10" s="177"/>
      <c r="E10" s="177"/>
      <c r="F10" s="177"/>
      <c r="G10" s="177"/>
      <c r="H10" s="177"/>
      <c r="I10" s="177"/>
      <c r="J10" s="174" t="s">
        <v>57</v>
      </c>
      <c r="K10" s="174"/>
      <c r="L10" s="174"/>
      <c r="M10" s="175"/>
      <c r="N10" s="175"/>
      <c r="O10" s="175"/>
      <c r="P10" s="175"/>
      <c r="Q10" s="175"/>
      <c r="R10" s="176"/>
    </row>
    <row r="11" spans="1:18" ht="31.5" customHeight="1">
      <c r="A11" s="173" t="s">
        <v>58</v>
      </c>
      <c r="B11" s="174"/>
      <c r="C11" s="174"/>
      <c r="D11" s="177"/>
      <c r="E11" s="177"/>
      <c r="F11" s="177"/>
      <c r="G11" s="177"/>
      <c r="H11" s="177"/>
      <c r="I11" s="177"/>
      <c r="J11" s="174" t="s">
        <v>59</v>
      </c>
      <c r="K11" s="174"/>
      <c r="L11" s="174"/>
      <c r="M11" s="175"/>
      <c r="N11" s="175"/>
      <c r="O11" s="175"/>
      <c r="P11" s="175"/>
      <c r="Q11" s="175"/>
      <c r="R11" s="176"/>
    </row>
    <row r="12" spans="1:18" ht="31.5" customHeight="1">
      <c r="A12" s="173" t="s">
        <v>60</v>
      </c>
      <c r="B12" s="174"/>
      <c r="C12" s="174"/>
      <c r="D12" s="177"/>
      <c r="E12" s="177"/>
      <c r="F12" s="177"/>
      <c r="G12" s="177"/>
      <c r="H12" s="177"/>
      <c r="I12" s="177"/>
      <c r="J12" s="82"/>
      <c r="K12" s="82"/>
      <c r="L12" s="82"/>
      <c r="R12" s="43"/>
    </row>
    <row r="13" spans="1:18" ht="15.95" customHeight="1">
      <c r="A13" s="173" t="s">
        <v>61</v>
      </c>
      <c r="B13" s="174"/>
      <c r="C13" s="174"/>
      <c r="D13" s="177"/>
      <c r="E13" s="177"/>
      <c r="F13" s="177"/>
      <c r="G13" s="177"/>
      <c r="H13" s="177"/>
      <c r="I13" s="177"/>
      <c r="J13" s="82"/>
      <c r="K13" s="82"/>
      <c r="L13" s="82"/>
      <c r="R13" s="43"/>
    </row>
    <row r="14" spans="1:18" ht="15.75">
      <c r="A14" s="83"/>
      <c r="B14" s="82"/>
      <c r="C14" s="82"/>
      <c r="D14" s="73"/>
      <c r="E14" s="73"/>
      <c r="F14" s="73"/>
      <c r="G14" s="73"/>
      <c r="H14" s="73"/>
      <c r="I14" s="73"/>
      <c r="J14" s="82"/>
      <c r="K14" s="82"/>
      <c r="L14" s="82"/>
      <c r="R14" s="43"/>
    </row>
    <row r="15" spans="1:18" ht="15.75">
      <c r="A15" s="83"/>
      <c r="B15" s="82"/>
      <c r="C15" s="82"/>
      <c r="D15" s="73"/>
      <c r="E15" s="73"/>
      <c r="F15" s="73"/>
      <c r="G15" s="73"/>
      <c r="H15" s="73"/>
      <c r="I15" s="73"/>
      <c r="J15" s="82"/>
      <c r="K15" s="82"/>
      <c r="L15" s="82"/>
      <c r="R15" s="43"/>
    </row>
    <row r="16" spans="1:18" ht="15.75">
      <c r="A16" s="178" t="s">
        <v>62</v>
      </c>
      <c r="B16" s="179"/>
      <c r="C16" s="179"/>
      <c r="D16" s="180"/>
      <c r="E16" s="180"/>
      <c r="F16" s="180"/>
      <c r="G16" s="180"/>
      <c r="H16" s="180"/>
      <c r="I16" s="180"/>
      <c r="J16" s="174" t="s">
        <v>63</v>
      </c>
      <c r="K16" s="174"/>
      <c r="L16" s="174"/>
      <c r="M16" s="175"/>
      <c r="N16" s="175"/>
      <c r="O16" s="175"/>
      <c r="P16" s="175"/>
      <c r="Q16" s="175"/>
      <c r="R16" s="176"/>
    </row>
    <row r="17" spans="1:18" ht="15.95" customHeight="1">
      <c r="A17" s="178"/>
      <c r="B17" s="179"/>
      <c r="C17" s="179"/>
      <c r="D17" s="180"/>
      <c r="E17" s="180"/>
      <c r="F17" s="180"/>
      <c r="G17" s="180"/>
      <c r="H17" s="180"/>
      <c r="I17" s="180"/>
      <c r="J17" s="174" t="s">
        <v>64</v>
      </c>
      <c r="K17" s="174"/>
      <c r="L17" s="174"/>
      <c r="M17" s="175"/>
      <c r="N17" s="175"/>
      <c r="O17" s="175"/>
      <c r="P17" s="175"/>
      <c r="Q17" s="175"/>
      <c r="R17" s="176"/>
    </row>
    <row r="18" spans="1:18" ht="15.95" customHeight="1">
      <c r="A18" s="178"/>
      <c r="B18" s="179"/>
      <c r="C18" s="179"/>
      <c r="D18" s="180"/>
      <c r="E18" s="180"/>
      <c r="F18" s="180"/>
      <c r="G18" s="180"/>
      <c r="H18" s="180"/>
      <c r="I18" s="180"/>
      <c r="J18" s="174" t="s">
        <v>65</v>
      </c>
      <c r="K18" s="174"/>
      <c r="L18" s="174"/>
      <c r="M18" s="175"/>
      <c r="N18" s="175"/>
      <c r="O18" s="175"/>
      <c r="P18" s="175"/>
      <c r="Q18" s="175"/>
      <c r="R18" s="176"/>
    </row>
    <row r="19" spans="1:18" ht="15.75">
      <c r="A19" s="178"/>
      <c r="B19" s="179"/>
      <c r="C19" s="179"/>
      <c r="D19" s="180"/>
      <c r="E19" s="180"/>
      <c r="F19" s="180"/>
      <c r="G19" s="180"/>
      <c r="H19" s="180"/>
      <c r="I19" s="180"/>
      <c r="J19" s="174" t="s">
        <v>66</v>
      </c>
      <c r="K19" s="174"/>
      <c r="L19" s="174"/>
      <c r="M19" s="175"/>
      <c r="N19" s="175"/>
      <c r="O19" s="175"/>
      <c r="P19" s="175"/>
      <c r="Q19" s="175"/>
      <c r="R19" s="176"/>
    </row>
    <row r="20" spans="1:18" ht="15.75">
      <c r="A20" s="83"/>
      <c r="B20" s="82"/>
      <c r="C20" s="82"/>
      <c r="D20" s="73"/>
      <c r="E20" s="73"/>
      <c r="F20" s="73"/>
      <c r="G20" s="73"/>
      <c r="H20" s="73"/>
      <c r="I20" s="73"/>
      <c r="J20" s="82"/>
      <c r="K20" s="82"/>
      <c r="L20" s="82"/>
      <c r="R20" s="43"/>
    </row>
    <row r="21" spans="1:18" ht="15.75">
      <c r="A21" s="83"/>
      <c r="B21" s="82"/>
      <c r="C21" s="82"/>
      <c r="D21" s="73"/>
      <c r="E21" s="73"/>
      <c r="F21" s="73"/>
      <c r="G21" s="73"/>
      <c r="H21" s="73"/>
      <c r="I21" s="73"/>
      <c r="J21" s="82"/>
      <c r="K21" s="82"/>
      <c r="L21" s="82"/>
      <c r="R21" s="43"/>
    </row>
    <row r="22" spans="1:18" ht="30.75" customHeight="1">
      <c r="A22" s="173" t="s">
        <v>67</v>
      </c>
      <c r="B22" s="174"/>
      <c r="C22" s="174"/>
      <c r="D22" s="177"/>
      <c r="E22" s="177"/>
      <c r="F22" s="177"/>
      <c r="G22" s="177"/>
      <c r="H22" s="177"/>
      <c r="I22" s="177"/>
      <c r="J22" s="174" t="s">
        <v>68</v>
      </c>
      <c r="K22" s="174"/>
      <c r="L22" s="174"/>
      <c r="M22" s="175"/>
      <c r="N22" s="175"/>
      <c r="O22" s="175"/>
      <c r="P22" s="175"/>
      <c r="Q22" s="175"/>
      <c r="R22" s="176"/>
    </row>
    <row r="23" spans="1:18" ht="15.75">
      <c r="A23" s="178" t="s">
        <v>69</v>
      </c>
      <c r="B23" s="179"/>
      <c r="C23" s="179"/>
      <c r="D23" s="177"/>
      <c r="E23" s="177"/>
      <c r="F23" s="177"/>
      <c r="G23" s="177"/>
      <c r="H23" s="177"/>
      <c r="I23" s="177"/>
      <c r="J23" s="179" t="s">
        <v>70</v>
      </c>
      <c r="K23" s="179"/>
      <c r="L23" s="179"/>
      <c r="M23" s="175"/>
      <c r="N23" s="175"/>
      <c r="O23" s="175"/>
      <c r="P23" s="175"/>
      <c r="Q23" s="175"/>
      <c r="R23" s="176"/>
    </row>
    <row r="24" spans="1:18" ht="15.75">
      <c r="A24" s="178" t="s">
        <v>71</v>
      </c>
      <c r="B24" s="179"/>
      <c r="C24" s="179"/>
      <c r="D24" s="177"/>
      <c r="E24" s="177"/>
      <c r="F24" s="177"/>
      <c r="G24" s="177"/>
      <c r="H24" s="177"/>
      <c r="I24" s="177"/>
      <c r="J24" s="179"/>
      <c r="K24" s="179"/>
      <c r="L24" s="179"/>
      <c r="M24" s="175"/>
      <c r="N24" s="175"/>
      <c r="O24" s="175"/>
      <c r="P24" s="175"/>
      <c r="Q24" s="175"/>
      <c r="R24" s="176"/>
    </row>
    <row r="25" spans="1:18" ht="29.1" customHeight="1">
      <c r="A25" s="178"/>
      <c r="B25" s="179"/>
      <c r="C25" s="179"/>
      <c r="D25" s="177"/>
      <c r="E25" s="177"/>
      <c r="F25" s="177"/>
      <c r="G25" s="177"/>
      <c r="H25" s="177"/>
      <c r="I25" s="177"/>
      <c r="J25" s="179"/>
      <c r="K25" s="179"/>
      <c r="L25" s="179"/>
      <c r="M25" s="175"/>
      <c r="N25" s="175"/>
      <c r="O25" s="175"/>
      <c r="P25" s="175"/>
      <c r="Q25" s="175"/>
      <c r="R25" s="176"/>
    </row>
    <row r="26" spans="1:18" ht="15.75">
      <c r="A26" s="178"/>
      <c r="B26" s="179"/>
      <c r="C26" s="179"/>
      <c r="D26" s="177"/>
      <c r="E26" s="177"/>
      <c r="F26" s="177"/>
      <c r="G26" s="177"/>
      <c r="H26" s="177"/>
      <c r="I26" s="177"/>
      <c r="J26" s="179" t="s">
        <v>72</v>
      </c>
      <c r="K26" s="179"/>
      <c r="L26" s="179"/>
      <c r="M26" s="175"/>
      <c r="N26" s="175"/>
      <c r="O26" s="175"/>
      <c r="P26" s="175"/>
      <c r="Q26" s="175"/>
      <c r="R26" s="176"/>
    </row>
    <row r="27" spans="1:18" ht="15.75">
      <c r="A27" s="178"/>
      <c r="B27" s="179"/>
      <c r="C27" s="179"/>
      <c r="D27" s="177"/>
      <c r="E27" s="177"/>
      <c r="F27" s="177"/>
      <c r="G27" s="177"/>
      <c r="H27" s="177"/>
      <c r="I27" s="177"/>
      <c r="J27" s="179"/>
      <c r="K27" s="179"/>
      <c r="L27" s="179"/>
      <c r="M27" s="175"/>
      <c r="N27" s="175"/>
      <c r="O27" s="175"/>
      <c r="P27" s="175"/>
      <c r="Q27" s="175"/>
      <c r="R27" s="176"/>
    </row>
    <row r="28" spans="1:18" ht="30" customHeight="1">
      <c r="A28" s="173" t="s">
        <v>73</v>
      </c>
      <c r="B28" s="174"/>
      <c r="C28" s="174"/>
      <c r="D28" s="177"/>
      <c r="E28" s="177"/>
      <c r="F28" s="177"/>
      <c r="G28" s="177"/>
      <c r="H28" s="177"/>
      <c r="I28" s="177"/>
      <c r="J28" s="179"/>
      <c r="K28" s="179"/>
      <c r="L28" s="179"/>
      <c r="M28" s="175"/>
      <c r="N28" s="175"/>
      <c r="O28" s="175"/>
      <c r="P28" s="175"/>
      <c r="Q28" s="175"/>
      <c r="R28" s="176"/>
    </row>
    <row r="29" spans="1:18" ht="15.75">
      <c r="A29" s="83"/>
      <c r="B29" s="82"/>
      <c r="C29" s="82"/>
      <c r="D29" s="73"/>
      <c r="E29" s="73"/>
      <c r="F29" s="73"/>
      <c r="G29" s="73"/>
      <c r="H29" s="73"/>
      <c r="I29" s="73"/>
      <c r="J29" s="82"/>
      <c r="K29" s="82"/>
      <c r="L29" s="82"/>
      <c r="R29" s="43"/>
    </row>
    <row r="30" spans="1:18" ht="15.75">
      <c r="A30" s="83"/>
      <c r="B30" s="82"/>
      <c r="C30" s="82"/>
      <c r="D30" s="73"/>
      <c r="E30" s="73"/>
      <c r="F30" s="73"/>
      <c r="G30" s="73"/>
      <c r="H30" s="73"/>
      <c r="I30" s="73"/>
      <c r="J30" s="82"/>
      <c r="K30" s="82"/>
      <c r="L30" s="82"/>
      <c r="R30" s="43"/>
    </row>
    <row r="31" spans="1:18" ht="15.75">
      <c r="A31" s="83"/>
      <c r="B31" s="82"/>
      <c r="C31" s="82"/>
      <c r="D31" s="73"/>
      <c r="E31" s="73"/>
      <c r="F31" s="73"/>
      <c r="G31" s="73"/>
      <c r="H31" s="73"/>
      <c r="I31" s="73"/>
      <c r="J31" s="82"/>
      <c r="K31" s="82"/>
      <c r="L31" s="82"/>
      <c r="R31" s="43"/>
    </row>
    <row r="32" spans="1:18" ht="15.75">
      <c r="A32" s="178" t="s">
        <v>74</v>
      </c>
      <c r="B32" s="179"/>
      <c r="C32" s="179"/>
      <c r="D32" s="177"/>
      <c r="E32" s="177"/>
      <c r="F32" s="177"/>
      <c r="G32" s="177"/>
      <c r="H32" s="177"/>
      <c r="I32" s="177"/>
      <c r="J32" s="181" t="s">
        <v>75</v>
      </c>
      <c r="K32" s="181"/>
      <c r="L32" s="181"/>
      <c r="M32" s="186"/>
      <c r="N32" s="186"/>
      <c r="O32" s="186"/>
      <c r="P32" s="186"/>
      <c r="Q32" s="186"/>
      <c r="R32" s="186"/>
    </row>
    <row r="33" spans="1:18" ht="15.75">
      <c r="A33" s="178"/>
      <c r="B33" s="179"/>
      <c r="C33" s="179"/>
      <c r="D33" s="177"/>
      <c r="E33" s="177"/>
      <c r="F33" s="177"/>
      <c r="G33" s="177"/>
      <c r="H33" s="177"/>
      <c r="I33" s="177"/>
      <c r="J33" s="181"/>
      <c r="K33" s="181"/>
      <c r="L33" s="181"/>
      <c r="M33" s="186"/>
      <c r="N33" s="186"/>
      <c r="O33" s="186"/>
      <c r="P33" s="186"/>
      <c r="Q33" s="186"/>
      <c r="R33" s="186"/>
    </row>
    <row r="34" spans="1:18" ht="15.75">
      <c r="A34" s="178"/>
      <c r="B34" s="179"/>
      <c r="C34" s="179"/>
      <c r="D34" s="177"/>
      <c r="E34" s="177"/>
      <c r="F34" s="177"/>
      <c r="G34" s="177"/>
      <c r="H34" s="177"/>
      <c r="I34" s="177"/>
      <c r="J34" s="181"/>
      <c r="K34" s="181"/>
      <c r="L34" s="181"/>
      <c r="M34" s="186"/>
      <c r="N34" s="186"/>
      <c r="O34" s="186"/>
      <c r="P34" s="186"/>
      <c r="Q34" s="186"/>
      <c r="R34" s="186"/>
    </row>
    <row r="35" spans="1:18" ht="15.75">
      <c r="A35" s="178"/>
      <c r="B35" s="179"/>
      <c r="C35" s="179"/>
      <c r="D35" s="177"/>
      <c r="E35" s="177"/>
      <c r="F35" s="177"/>
      <c r="G35" s="177"/>
      <c r="H35" s="177"/>
      <c r="I35" s="177"/>
      <c r="J35" s="181" t="s">
        <v>76</v>
      </c>
      <c r="K35" s="181"/>
      <c r="L35" s="181"/>
      <c r="M35" s="182"/>
      <c r="N35" s="182"/>
      <c r="O35" s="182"/>
      <c r="P35" s="182"/>
      <c r="Q35" s="182"/>
      <c r="R35" s="183"/>
    </row>
    <row r="36" spans="1:18" ht="15.75">
      <c r="A36" s="84"/>
      <c r="B36" s="85"/>
      <c r="C36" s="85"/>
      <c r="D36" s="85"/>
      <c r="E36" s="85"/>
      <c r="F36" s="85"/>
      <c r="G36" s="85"/>
      <c r="H36" s="85"/>
      <c r="I36" s="85"/>
      <c r="J36" s="181"/>
      <c r="K36" s="181"/>
      <c r="L36" s="181"/>
      <c r="M36" s="184"/>
      <c r="N36" s="184"/>
      <c r="O36" s="184"/>
      <c r="P36" s="184"/>
      <c r="Q36" s="184"/>
      <c r="R36" s="185"/>
    </row>
  </sheetData>
  <mergeCells count="56">
    <mergeCell ref="A32:C35"/>
    <mergeCell ref="D32:I35"/>
    <mergeCell ref="J35:L36"/>
    <mergeCell ref="M35:R36"/>
    <mergeCell ref="M23:R25"/>
    <mergeCell ref="M26:R28"/>
    <mergeCell ref="J32:L34"/>
    <mergeCell ref="M32:R34"/>
    <mergeCell ref="A28:C28"/>
    <mergeCell ref="D28:I28"/>
    <mergeCell ref="J26:L28"/>
    <mergeCell ref="A16:C19"/>
    <mergeCell ref="D16:I19"/>
    <mergeCell ref="J22:L22"/>
    <mergeCell ref="J18:L18"/>
    <mergeCell ref="J23:L25"/>
    <mergeCell ref="A23:C23"/>
    <mergeCell ref="D24:I24"/>
    <mergeCell ref="D25:I25"/>
    <mergeCell ref="A24:C27"/>
    <mergeCell ref="D22:I22"/>
    <mergeCell ref="D23:I23"/>
    <mergeCell ref="D26:I26"/>
    <mergeCell ref="D27:I27"/>
    <mergeCell ref="A13:C13"/>
    <mergeCell ref="A22:C22"/>
    <mergeCell ref="J16:L16"/>
    <mergeCell ref="J9:L9"/>
    <mergeCell ref="M9:R9"/>
    <mergeCell ref="A12:C12"/>
    <mergeCell ref="A10:C10"/>
    <mergeCell ref="A11:C11"/>
    <mergeCell ref="M17:R17"/>
    <mergeCell ref="M19:R19"/>
    <mergeCell ref="M18:R18"/>
    <mergeCell ref="M22:R22"/>
    <mergeCell ref="D13:I13"/>
    <mergeCell ref="J17:L17"/>
    <mergeCell ref="J19:L19"/>
    <mergeCell ref="M16:R16"/>
    <mergeCell ref="D12:I12"/>
    <mergeCell ref="M10:R10"/>
    <mergeCell ref="M11:R11"/>
    <mergeCell ref="J10:L10"/>
    <mergeCell ref="J11:L11"/>
    <mergeCell ref="D10:I10"/>
    <mergeCell ref="D11:I11"/>
    <mergeCell ref="A1:B6"/>
    <mergeCell ref="C1:P6"/>
    <mergeCell ref="Q1:R6"/>
    <mergeCell ref="A8:C8"/>
    <mergeCell ref="A9:C9"/>
    <mergeCell ref="M8:R8"/>
    <mergeCell ref="J8:L8"/>
    <mergeCell ref="D8:I8"/>
    <mergeCell ref="D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84242-4F12-0846-B84F-A9EA1D448022}">
  <dimension ref="A1:L104"/>
  <sheetViews>
    <sheetView showGridLines="0" zoomScale="70" zoomScaleNormal="70" workbookViewId="0">
      <selection activeCell="D23" sqref="D23"/>
    </sheetView>
  </sheetViews>
  <sheetFormatPr defaultColWidth="11" defaultRowHeight="15.6"/>
  <cols>
    <col min="1" max="1" width="20.875" style="5" customWidth="1"/>
    <col min="2" max="2" width="14.375" style="4" customWidth="1"/>
    <col min="3" max="3" width="11.625" style="4" customWidth="1"/>
    <col min="4" max="4" width="13.125" style="4" customWidth="1"/>
    <col min="5" max="5" width="96.875" style="5" customWidth="1"/>
    <col min="6" max="6" width="51.375" style="5" customWidth="1"/>
    <col min="7" max="7" width="28.125" style="2" customWidth="1"/>
    <col min="8" max="8" width="20.5" style="2" customWidth="1"/>
    <col min="9" max="9" width="54.5" style="2" customWidth="1"/>
    <col min="10" max="10" width="18.875" style="2" customWidth="1"/>
    <col min="11" max="11" width="22" style="2" customWidth="1"/>
    <col min="12" max="12" width="18.875" style="2" customWidth="1"/>
    <col min="13" max="13" width="12" customWidth="1"/>
    <col min="14" max="14" width="96.875" customWidth="1"/>
    <col min="15" max="15" width="51.375" customWidth="1"/>
    <col min="16" max="16" width="20.5" customWidth="1"/>
    <col min="17" max="17" width="21.125" customWidth="1"/>
  </cols>
  <sheetData>
    <row r="1" spans="1:12" ht="48" customHeight="1">
      <c r="A1" s="167" t="s">
        <v>0</v>
      </c>
      <c r="B1" s="168"/>
      <c r="C1" s="201" t="s">
        <v>77</v>
      </c>
      <c r="D1" s="202"/>
      <c r="E1" s="202"/>
      <c r="F1" s="202"/>
      <c r="G1" s="202"/>
      <c r="H1" s="202"/>
      <c r="I1" s="203"/>
      <c r="J1" s="187" t="s">
        <v>0</v>
      </c>
      <c r="K1" s="188"/>
      <c r="L1" s="27"/>
    </row>
    <row r="2" spans="1:12" ht="15.95" customHeight="1">
      <c r="A2" s="169"/>
      <c r="B2" s="170"/>
      <c r="C2" s="204"/>
      <c r="D2" s="205"/>
      <c r="E2" s="205"/>
      <c r="F2" s="205"/>
      <c r="G2" s="205"/>
      <c r="H2" s="205"/>
      <c r="I2" s="206"/>
      <c r="J2" s="188"/>
      <c r="K2" s="188"/>
      <c r="L2" s="27"/>
    </row>
    <row r="3" spans="1:12" ht="53.1" customHeight="1">
      <c r="A3" s="171"/>
      <c r="B3" s="172"/>
      <c r="C3" s="207"/>
      <c r="D3" s="208"/>
      <c r="E3" s="208"/>
      <c r="F3" s="208"/>
      <c r="G3" s="208"/>
      <c r="H3" s="208"/>
      <c r="I3" s="209"/>
      <c r="J3" s="188"/>
      <c r="K3" s="188"/>
      <c r="L3" s="27"/>
    </row>
    <row r="4" spans="1:12" ht="32.25" customHeight="1">
      <c r="A4" s="189" t="s">
        <v>78</v>
      </c>
      <c r="B4" s="190"/>
      <c r="C4" s="210" t="s">
        <v>79</v>
      </c>
      <c r="D4" s="211"/>
      <c r="E4" s="211"/>
      <c r="F4" s="211"/>
      <c r="G4" s="211"/>
      <c r="H4" s="211"/>
      <c r="I4" s="211"/>
      <c r="J4" s="211"/>
      <c r="K4" s="211"/>
      <c r="L4" s="70"/>
    </row>
    <row r="5" spans="1:12" ht="32.25" customHeight="1">
      <c r="A5" s="191"/>
      <c r="B5" s="192"/>
      <c r="C5" s="211"/>
      <c r="D5" s="211"/>
      <c r="E5" s="211"/>
      <c r="F5" s="211"/>
      <c r="G5" s="211"/>
      <c r="H5" s="211"/>
      <c r="I5" s="211"/>
      <c r="J5" s="211"/>
      <c r="K5" s="211"/>
      <c r="L5" s="70"/>
    </row>
    <row r="6" spans="1:12" ht="32.25" customHeight="1">
      <c r="A6" s="191"/>
      <c r="B6" s="192"/>
      <c r="C6" s="211"/>
      <c r="D6" s="211"/>
      <c r="E6" s="211"/>
      <c r="F6" s="211"/>
      <c r="G6" s="211"/>
      <c r="H6" s="211"/>
      <c r="I6" s="211"/>
      <c r="J6" s="211"/>
      <c r="K6" s="211"/>
      <c r="L6" s="70"/>
    </row>
    <row r="7" spans="1:12" ht="15.95" customHeight="1">
      <c r="A7" s="191"/>
      <c r="B7" s="192"/>
      <c r="C7" s="210" t="s">
        <v>80</v>
      </c>
      <c r="D7" s="212"/>
      <c r="E7" s="212"/>
      <c r="F7" s="212"/>
      <c r="G7" s="212"/>
      <c r="H7" s="212"/>
      <c r="I7" s="212"/>
      <c r="J7" s="212"/>
      <c r="K7" s="212"/>
      <c r="L7" s="70"/>
    </row>
    <row r="8" spans="1:12" ht="15.95" customHeight="1">
      <c r="A8" s="191"/>
      <c r="B8" s="192"/>
      <c r="C8" s="212"/>
      <c r="D8" s="212"/>
      <c r="E8" s="212"/>
      <c r="F8" s="212"/>
      <c r="G8" s="212"/>
      <c r="H8" s="212"/>
      <c r="I8" s="212"/>
      <c r="J8" s="212"/>
      <c r="K8" s="212"/>
      <c r="L8" s="70"/>
    </row>
    <row r="9" spans="1:12" ht="15.95" customHeight="1">
      <c r="A9" s="193"/>
      <c r="B9" s="194"/>
      <c r="C9" s="212"/>
      <c r="D9" s="212"/>
      <c r="E9" s="212"/>
      <c r="F9" s="212"/>
      <c r="G9" s="212"/>
      <c r="H9" s="212"/>
      <c r="I9" s="212"/>
      <c r="J9" s="212"/>
      <c r="K9" s="212"/>
      <c r="L9" s="70"/>
    </row>
    <row r="10" spans="1:12" ht="15.95" customHeight="1">
      <c r="A10" s="11"/>
      <c r="B10" s="12"/>
      <c r="C10" s="70"/>
      <c r="D10" s="70"/>
      <c r="E10" s="70"/>
      <c r="F10" s="70"/>
      <c r="G10" s="213"/>
      <c r="H10" s="213"/>
      <c r="I10" s="213"/>
      <c r="J10" s="213"/>
      <c r="K10" s="214"/>
      <c r="L10" s="70"/>
    </row>
    <row r="11" spans="1:12" ht="37.5" customHeight="1">
      <c r="A11" s="195" t="s">
        <v>81</v>
      </c>
      <c r="B11" s="196"/>
      <c r="C11" s="196"/>
      <c r="D11" s="199"/>
      <c r="E11" s="199"/>
      <c r="F11" s="74" t="s">
        <v>55</v>
      </c>
      <c r="G11" s="213"/>
      <c r="H11" s="213"/>
      <c r="I11" s="213"/>
      <c r="J11" s="213"/>
      <c r="K11" s="214"/>
      <c r="L11" s="70"/>
    </row>
    <row r="12" spans="1:12" ht="20.100000000000001" customHeight="1">
      <c r="A12" s="197" t="s">
        <v>82</v>
      </c>
      <c r="B12" s="198"/>
      <c r="C12" s="198"/>
      <c r="D12" s="200"/>
      <c r="E12" s="200"/>
      <c r="F12" s="17" t="s">
        <v>83</v>
      </c>
      <c r="G12" s="213"/>
      <c r="H12" s="213"/>
      <c r="I12" s="213"/>
      <c r="J12" s="213"/>
      <c r="K12" s="214"/>
      <c r="L12" s="67"/>
    </row>
    <row r="13" spans="1:12">
      <c r="A13" s="13"/>
      <c r="B13" s="14"/>
      <c r="C13" s="14"/>
      <c r="D13" s="14"/>
      <c r="E13" s="15"/>
      <c r="F13" s="15"/>
      <c r="G13" s="215"/>
      <c r="H13" s="215"/>
      <c r="I13" s="215"/>
      <c r="J13" s="215"/>
      <c r="K13" s="216"/>
    </row>
    <row r="14" spans="1:12" s="1" customFormat="1" ht="62.45">
      <c r="A14" s="33" t="s">
        <v>84</v>
      </c>
      <c r="B14" s="33" t="s">
        <v>85</v>
      </c>
      <c r="C14" s="33" t="s">
        <v>86</v>
      </c>
      <c r="D14" s="33" t="s">
        <v>87</v>
      </c>
      <c r="E14" s="34" t="s">
        <v>88</v>
      </c>
      <c r="F14" s="35" t="s">
        <v>89</v>
      </c>
      <c r="G14" s="39" t="s">
        <v>90</v>
      </c>
      <c r="H14" s="33" t="s">
        <v>91</v>
      </c>
      <c r="I14" s="217" t="s">
        <v>92</v>
      </c>
      <c r="J14" s="218"/>
      <c r="K14" s="39" t="s">
        <v>93</v>
      </c>
      <c r="L14" s="28"/>
    </row>
    <row r="15" spans="1:12" ht="101.1" customHeight="1">
      <c r="A15" s="230" t="s">
        <v>94</v>
      </c>
      <c r="B15" s="187" t="s">
        <v>95</v>
      </c>
      <c r="C15" s="187" t="s">
        <v>96</v>
      </c>
      <c r="D15" s="187" t="s">
        <v>97</v>
      </c>
      <c r="E15" s="71" t="s">
        <v>98</v>
      </c>
      <c r="F15" s="6" t="s">
        <v>99</v>
      </c>
      <c r="G15" s="75" t="s">
        <v>100</v>
      </c>
      <c r="H15" s="221" t="str">
        <f>IF(AND(G15="Sí",G16="Sí",G17="Sí"), "Conformidad", IF(OR(G15="No", G15="Parcialmente"), "No conformidad mayor",IF(OR(G16="No",G16="Parcialmente"), "No conformidad menor", IF(OR(G17="No", G17="Parcialmente"), "No conformidad menor", "Conformidad"))))</f>
        <v>No conformidad menor</v>
      </c>
      <c r="I15" s="219"/>
      <c r="J15" s="220"/>
      <c r="K15" s="96"/>
    </row>
    <row r="16" spans="1:12" ht="42" customHeight="1">
      <c r="A16" s="231"/>
      <c r="B16" s="187"/>
      <c r="C16" s="187"/>
      <c r="D16" s="187"/>
      <c r="E16" s="87" t="s">
        <v>101</v>
      </c>
      <c r="F16" s="61" t="s">
        <v>102</v>
      </c>
      <c r="G16" s="76" t="s">
        <v>100</v>
      </c>
      <c r="H16" s="222"/>
      <c r="I16" s="224"/>
      <c r="J16" s="225"/>
      <c r="K16" s="96"/>
    </row>
    <row r="17" spans="1:12" ht="42" customHeight="1">
      <c r="A17" s="231"/>
      <c r="B17" s="187"/>
      <c r="C17" s="187"/>
      <c r="D17" s="187"/>
      <c r="E17" s="8" t="s">
        <v>103</v>
      </c>
      <c r="F17" s="7" t="s">
        <v>104</v>
      </c>
      <c r="G17" s="76" t="s">
        <v>105</v>
      </c>
      <c r="H17" s="223"/>
      <c r="I17" s="226"/>
      <c r="J17" s="227"/>
      <c r="K17" s="96"/>
    </row>
    <row r="18" spans="1:12" ht="51.95" customHeight="1">
      <c r="A18" s="230" t="s">
        <v>106</v>
      </c>
      <c r="B18" s="187" t="s">
        <v>95</v>
      </c>
      <c r="C18" s="187" t="s">
        <v>96</v>
      </c>
      <c r="D18" s="187" t="s">
        <v>97</v>
      </c>
      <c r="E18" s="9" t="s">
        <v>107</v>
      </c>
      <c r="F18" s="71" t="s">
        <v>108</v>
      </c>
      <c r="G18" s="64" t="s">
        <v>100</v>
      </c>
      <c r="H18" s="221" t="str">
        <f>IF(AND(G18="Sí",G19="Sí",G20="Sí"), "Conformidad", IF(OR(G18="No", G18="Parcialmente"), "No conformidad mayor",IF(OR(G19="No",G19="Parcialmente"), "No conformidad menor", IF(OR(G20="No", G20="Parcialmente"), "No conformidad menor", "Conformidad"))))</f>
        <v>No conformidad menor</v>
      </c>
      <c r="I18" s="228" t="s">
        <v>109</v>
      </c>
      <c r="J18" s="229"/>
      <c r="K18" s="238"/>
    </row>
    <row r="19" spans="1:12" ht="59.1" customHeight="1">
      <c r="A19" s="231"/>
      <c r="B19" s="187"/>
      <c r="C19" s="187"/>
      <c r="D19" s="187"/>
      <c r="E19" s="71" t="s">
        <v>110</v>
      </c>
      <c r="F19" s="92" t="s">
        <v>111</v>
      </c>
      <c r="G19" s="64" t="s">
        <v>100</v>
      </c>
      <c r="H19" s="222"/>
      <c r="I19" s="228"/>
      <c r="J19" s="229"/>
      <c r="K19" s="239"/>
    </row>
    <row r="20" spans="1:12" ht="64.5" customHeight="1">
      <c r="A20" s="231"/>
      <c r="B20" s="187"/>
      <c r="C20" s="187"/>
      <c r="D20" s="187"/>
      <c r="E20" s="71" t="s">
        <v>112</v>
      </c>
      <c r="F20" s="94"/>
      <c r="G20" s="58" t="s">
        <v>113</v>
      </c>
      <c r="H20" s="223"/>
      <c r="I20" s="228"/>
      <c r="J20" s="229"/>
      <c r="K20" s="240"/>
    </row>
    <row r="21" spans="1:12" ht="115.5">
      <c r="A21" s="86" t="s">
        <v>114</v>
      </c>
      <c r="B21" s="64" t="s">
        <v>95</v>
      </c>
      <c r="C21" s="64" t="s">
        <v>96</v>
      </c>
      <c r="D21" s="64" t="s">
        <v>97</v>
      </c>
      <c r="E21" s="71" t="s">
        <v>115</v>
      </c>
      <c r="F21" s="71" t="s">
        <v>116</v>
      </c>
      <c r="G21" s="64" t="s">
        <v>105</v>
      </c>
      <c r="H21" s="64" t="str">
        <f>IF(OR(G21="No",G21="Parcialmente"), "No conformidad menor",  IF(G21="Sí","Conformidad","No aplica"))</f>
        <v>No conformidad menor</v>
      </c>
      <c r="I21" s="228"/>
      <c r="J21" s="229"/>
      <c r="K21" s="58"/>
    </row>
    <row r="22" spans="1:12" ht="150.75" customHeight="1">
      <c r="A22" s="86" t="s">
        <v>117</v>
      </c>
      <c r="B22" s="64" t="s">
        <v>95</v>
      </c>
      <c r="C22" s="64" t="s">
        <v>96</v>
      </c>
      <c r="D22" s="64" t="s">
        <v>97</v>
      </c>
      <c r="E22" s="71" t="s">
        <v>118</v>
      </c>
      <c r="F22" s="71" t="s">
        <v>119</v>
      </c>
      <c r="G22" s="64" t="s">
        <v>105</v>
      </c>
      <c r="H22" s="64" t="str">
        <f>IF(OR(G22="No",G22="Parcialmente"), "No conformidad menor",  IF(G22="Sí","Conformidad","error"))</f>
        <v>No conformidad menor</v>
      </c>
      <c r="I22" s="228"/>
      <c r="J22" s="229"/>
      <c r="K22" s="58"/>
    </row>
    <row r="23" spans="1:12" ht="72" customHeight="1">
      <c r="A23" s="78" t="s">
        <v>120</v>
      </c>
      <c r="B23" s="64" t="s">
        <v>95</v>
      </c>
      <c r="C23" s="64" t="s">
        <v>96</v>
      </c>
      <c r="D23" s="64" t="s">
        <v>97</v>
      </c>
      <c r="E23" s="71" t="s">
        <v>121</v>
      </c>
      <c r="F23" s="71" t="s">
        <v>122</v>
      </c>
      <c r="G23" s="64" t="s">
        <v>113</v>
      </c>
      <c r="H23" s="64" t="str">
        <f>IF(OR(G23="No",G23="Parcialmente"), "No conformidad menor",  IF(G23="Sí","Conformidad","Entradas requeridas"))</f>
        <v>No conformidad menor</v>
      </c>
      <c r="I23" s="228"/>
      <c r="J23" s="229"/>
      <c r="K23" s="9"/>
    </row>
    <row r="24" spans="1:12" ht="82.5" customHeight="1">
      <c r="A24" s="230" t="s">
        <v>123</v>
      </c>
      <c r="B24" s="187" t="s">
        <v>95</v>
      </c>
      <c r="C24" s="187" t="s">
        <v>96</v>
      </c>
      <c r="D24" s="187" t="s">
        <v>97</v>
      </c>
      <c r="E24" s="71" t="s">
        <v>124</v>
      </c>
      <c r="F24" s="71" t="s">
        <v>125</v>
      </c>
      <c r="G24" s="64" t="s">
        <v>113</v>
      </c>
      <c r="H24" s="221" t="str">
        <f>IF(AND(G24="Sí",G25="Sí",G26="Sí"), "Conformidad", IF(OR(G24="No", G24="Parcialmente"), "No conformidad mayor",IF(OR(G25="No",G25="Parcialmente"), "No conformidad menor", IF(OR(G26="No", G26="Parcialmente"), "No conformidad menor", "Conformidad"))))</f>
        <v>No conformidad mayor</v>
      </c>
      <c r="I24" s="228"/>
      <c r="J24" s="229"/>
      <c r="K24" s="238"/>
    </row>
    <row r="25" spans="1:12" ht="77.25">
      <c r="A25" s="231"/>
      <c r="B25" s="187"/>
      <c r="C25" s="187"/>
      <c r="D25" s="187"/>
      <c r="E25" s="21" t="s">
        <v>126</v>
      </c>
      <c r="F25" s="71" t="s">
        <v>127</v>
      </c>
      <c r="G25" s="64" t="s">
        <v>100</v>
      </c>
      <c r="H25" s="222"/>
      <c r="I25" s="228"/>
      <c r="J25" s="229"/>
      <c r="K25" s="239"/>
    </row>
    <row r="26" spans="1:12" ht="77.25">
      <c r="A26" s="231"/>
      <c r="B26" s="187"/>
      <c r="C26" s="187"/>
      <c r="D26" s="187"/>
      <c r="E26" s="71" t="s">
        <v>128</v>
      </c>
      <c r="F26" s="71" t="s">
        <v>129</v>
      </c>
      <c r="G26" s="64" t="s">
        <v>100</v>
      </c>
      <c r="H26" s="223"/>
      <c r="I26" s="187"/>
      <c r="J26" s="187"/>
      <c r="K26" s="240"/>
    </row>
    <row r="27" spans="1:12" ht="15.75"/>
    <row r="28" spans="1:12" ht="15.75">
      <c r="I28" s="80"/>
      <c r="J28" s="80"/>
      <c r="K28" s="80"/>
    </row>
    <row r="29" spans="1:12" ht="39.950000000000003" customHeight="1">
      <c r="A29" s="232" t="s">
        <v>130</v>
      </c>
      <c r="B29" s="233"/>
      <c r="C29" s="233"/>
      <c r="D29" s="233"/>
      <c r="E29" s="233"/>
      <c r="F29" s="233"/>
      <c r="G29" s="233"/>
      <c r="H29" s="234"/>
      <c r="I29" s="245" t="s">
        <v>131</v>
      </c>
      <c r="J29" s="241">
        <f>IF(G21="No aplica", ((COUNTIF(G15:G26,"Sí"))/11)*100, ((COUNTIF(G15:G26,"Sí"))/12)*100)</f>
        <v>50</v>
      </c>
      <c r="K29" s="242"/>
      <c r="L29" s="29"/>
    </row>
    <row r="30" spans="1:12" ht="65.099999999999994" customHeight="1">
      <c r="A30" s="235"/>
      <c r="B30" s="236"/>
      <c r="C30" s="236"/>
      <c r="D30" s="236"/>
      <c r="E30" s="236"/>
      <c r="F30" s="236"/>
      <c r="G30" s="236"/>
      <c r="H30" s="237"/>
      <c r="I30" s="246"/>
      <c r="J30" s="243"/>
      <c r="K30" s="244"/>
      <c r="L30" s="30"/>
    </row>
    <row r="104" spans="5:5">
      <c r="E104" s="10" t="s">
        <v>132</v>
      </c>
    </row>
  </sheetData>
  <mergeCells count="46">
    <mergeCell ref="A29:H30"/>
    <mergeCell ref="K24:K26"/>
    <mergeCell ref="I26:J26"/>
    <mergeCell ref="K18:K20"/>
    <mergeCell ref="J29:K30"/>
    <mergeCell ref="I29:I30"/>
    <mergeCell ref="I21:J21"/>
    <mergeCell ref="I22:J22"/>
    <mergeCell ref="I23:J23"/>
    <mergeCell ref="I24:J24"/>
    <mergeCell ref="I25:J25"/>
    <mergeCell ref="B24:B26"/>
    <mergeCell ref="C24:C26"/>
    <mergeCell ref="D24:D26"/>
    <mergeCell ref="A24:A26"/>
    <mergeCell ref="H24:H26"/>
    <mergeCell ref="A15:A17"/>
    <mergeCell ref="A18:A20"/>
    <mergeCell ref="F19:F20"/>
    <mergeCell ref="B18:B20"/>
    <mergeCell ref="C18:C20"/>
    <mergeCell ref="D18:D20"/>
    <mergeCell ref="D15:D17"/>
    <mergeCell ref="C15:C17"/>
    <mergeCell ref="B15:B17"/>
    <mergeCell ref="I14:J14"/>
    <mergeCell ref="I15:J15"/>
    <mergeCell ref="K15:K17"/>
    <mergeCell ref="H15:H17"/>
    <mergeCell ref="H18:H20"/>
    <mergeCell ref="I16:J16"/>
    <mergeCell ref="I17:J17"/>
    <mergeCell ref="I18:J18"/>
    <mergeCell ref="I19:J19"/>
    <mergeCell ref="I20:J20"/>
    <mergeCell ref="J1:K3"/>
    <mergeCell ref="A1:B3"/>
    <mergeCell ref="A4:B9"/>
    <mergeCell ref="A11:C11"/>
    <mergeCell ref="A12:C12"/>
    <mergeCell ref="D11:E11"/>
    <mergeCell ref="D12:E12"/>
    <mergeCell ref="C1:I3"/>
    <mergeCell ref="C4:K6"/>
    <mergeCell ref="C7:K9"/>
    <mergeCell ref="G10:K13"/>
  </mergeCells>
  <pageMargins left="1" right="1" top="1" bottom="1" header="0.5" footer="0.5"/>
  <pageSetup paperSize="9"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96A3413-8B9A-4D36-AB54-8086CED00C37}">
          <x14:formula1>
            <xm:f>'Lista Aux.'!$A$2:$A$4</xm:f>
          </x14:formula1>
          <xm:sqref>G15:G20 G22:G26</xm:sqref>
        </x14:dataValidation>
        <x14:dataValidation type="list" allowBlank="1" showInputMessage="1" showErrorMessage="1" xr:uid="{D3C569C4-8C89-1D48-8565-C4368F3BDC34}">
          <x14:formula1>
            <xm:f>'Lista Aux.'!$A$2:$A$5</xm:f>
          </x14:formula1>
          <xm:sqref>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ACE2-4A6A-D24B-A125-E49BF7E06584}">
  <dimension ref="A1:J42"/>
  <sheetViews>
    <sheetView showGridLines="0" zoomScale="75" zoomScaleNormal="106" workbookViewId="0">
      <selection activeCell="C4" sqref="C4:I6"/>
    </sheetView>
  </sheetViews>
  <sheetFormatPr defaultColWidth="11" defaultRowHeight="15.6"/>
  <cols>
    <col min="1" max="1" width="13.125" bestFit="1" customWidth="1"/>
    <col min="2" max="2" width="11" bestFit="1" customWidth="1"/>
    <col min="3" max="3" width="11.625" customWidth="1"/>
    <col min="4" max="4" width="71.625" customWidth="1"/>
    <col min="5" max="5" width="28.625" customWidth="1"/>
    <col min="6" max="6" width="15.625" customWidth="1"/>
    <col min="7" max="7" width="16.375" customWidth="1"/>
    <col min="8" max="8" width="74.625" customWidth="1"/>
    <col min="9" max="9" width="34.625" customWidth="1"/>
  </cols>
  <sheetData>
    <row r="1" spans="1:10" ht="15.95" customHeight="1">
      <c r="A1" s="167"/>
      <c r="B1" s="168"/>
      <c r="C1" s="201" t="s">
        <v>77</v>
      </c>
      <c r="D1" s="202"/>
      <c r="E1" s="202"/>
      <c r="F1" s="202"/>
      <c r="G1" s="202"/>
      <c r="H1" s="202"/>
      <c r="I1" s="54"/>
    </row>
    <row r="2" spans="1:10" ht="15.95" customHeight="1">
      <c r="A2" s="169"/>
      <c r="B2" s="170"/>
      <c r="C2" s="204"/>
      <c r="D2" s="205"/>
      <c r="E2" s="205"/>
      <c r="F2" s="205"/>
      <c r="G2" s="205"/>
      <c r="H2" s="205"/>
      <c r="I2" s="55"/>
    </row>
    <row r="3" spans="1:10" ht="45.95" customHeight="1">
      <c r="A3" s="171"/>
      <c r="B3" s="172"/>
      <c r="C3" s="207"/>
      <c r="D3" s="208"/>
      <c r="E3" s="208"/>
      <c r="F3" s="208"/>
      <c r="G3" s="208"/>
      <c r="H3" s="208"/>
      <c r="I3" s="56"/>
    </row>
    <row r="4" spans="1:10" ht="27.95" customHeight="1">
      <c r="A4" s="247" t="s">
        <v>133</v>
      </c>
      <c r="B4" s="247"/>
      <c r="C4" s="248" t="s">
        <v>134</v>
      </c>
      <c r="D4" s="249"/>
      <c r="E4" s="249"/>
      <c r="F4" s="249"/>
      <c r="G4" s="249"/>
      <c r="H4" s="249"/>
      <c r="I4" s="249"/>
    </row>
    <row r="5" spans="1:10" ht="15.95" customHeight="1">
      <c r="A5" s="247"/>
      <c r="B5" s="247"/>
      <c r="C5" s="249"/>
      <c r="D5" s="249"/>
      <c r="E5" s="249"/>
      <c r="F5" s="249"/>
      <c r="G5" s="249"/>
      <c r="H5" s="249"/>
      <c r="I5" s="249"/>
    </row>
    <row r="6" spans="1:10" ht="39.950000000000003" customHeight="1">
      <c r="A6" s="247"/>
      <c r="B6" s="247"/>
      <c r="C6" s="249"/>
      <c r="D6" s="249"/>
      <c r="E6" s="249"/>
      <c r="F6" s="249"/>
      <c r="G6" s="249"/>
      <c r="H6" s="249"/>
      <c r="I6" s="249"/>
    </row>
    <row r="7" spans="1:10" ht="15.95" customHeight="1">
      <c r="A7" s="247"/>
      <c r="B7" s="247"/>
      <c r="C7" s="248" t="s">
        <v>135</v>
      </c>
      <c r="D7" s="249"/>
      <c r="E7" s="249"/>
      <c r="F7" s="249"/>
      <c r="G7" s="249"/>
      <c r="H7" s="249"/>
      <c r="I7" s="249"/>
    </row>
    <row r="8" spans="1:10" ht="15.75" customHeight="1">
      <c r="A8" s="247"/>
      <c r="B8" s="247"/>
      <c r="C8" s="249"/>
      <c r="D8" s="249"/>
      <c r="E8" s="249"/>
      <c r="F8" s="249"/>
      <c r="G8" s="249"/>
      <c r="H8" s="249"/>
      <c r="I8" s="249"/>
    </row>
    <row r="9" spans="1:10" ht="23.1" customHeight="1">
      <c r="A9" s="247"/>
      <c r="B9" s="247"/>
      <c r="C9" s="249"/>
      <c r="D9" s="249"/>
      <c r="E9" s="249"/>
      <c r="F9" s="249"/>
      <c r="G9" s="249"/>
      <c r="H9" s="249"/>
      <c r="I9" s="249"/>
    </row>
    <row r="10" spans="1:10" ht="23.45">
      <c r="A10" s="11"/>
      <c r="B10" s="12"/>
      <c r="C10" s="59"/>
      <c r="D10" s="59"/>
      <c r="E10" s="59"/>
      <c r="F10" s="59"/>
      <c r="G10" s="59"/>
      <c r="H10" s="59"/>
      <c r="I10" s="60"/>
      <c r="J10" s="1"/>
    </row>
    <row r="11" spans="1:10" ht="51.75" customHeight="1">
      <c r="A11" s="195" t="s">
        <v>81</v>
      </c>
      <c r="B11" s="196"/>
      <c r="C11" s="196"/>
      <c r="D11" s="199"/>
      <c r="E11" s="199"/>
      <c r="F11" s="77" t="s">
        <v>55</v>
      </c>
      <c r="G11" s="74"/>
      <c r="H11" s="180"/>
      <c r="I11" s="250"/>
      <c r="J11" s="1"/>
    </row>
    <row r="12" spans="1:10" ht="20.100000000000001" customHeight="1">
      <c r="A12" s="197" t="s">
        <v>82</v>
      </c>
      <c r="B12" s="198"/>
      <c r="C12" s="198"/>
      <c r="D12" s="200"/>
      <c r="E12" s="200"/>
      <c r="F12" s="79" t="s">
        <v>83</v>
      </c>
      <c r="G12" s="17"/>
      <c r="H12" s="200" t="s">
        <v>136</v>
      </c>
      <c r="I12" s="251"/>
      <c r="J12" s="1"/>
    </row>
    <row r="13" spans="1:10" ht="15.95" customHeight="1">
      <c r="A13" s="53"/>
      <c r="B13" s="4"/>
      <c r="C13" s="4"/>
      <c r="D13" s="4"/>
      <c r="E13" s="5"/>
      <c r="F13" s="5"/>
      <c r="G13" s="5"/>
      <c r="H13" s="2"/>
      <c r="I13" s="65"/>
      <c r="J13" s="1"/>
    </row>
    <row r="14" spans="1:10" ht="65.099999999999994" customHeight="1">
      <c r="A14" s="255" t="s">
        <v>137</v>
      </c>
      <c r="B14" s="256"/>
      <c r="C14" s="256"/>
      <c r="D14" s="256"/>
      <c r="E14" s="256"/>
      <c r="F14" s="256"/>
      <c r="G14" s="256"/>
      <c r="H14" s="256"/>
      <c r="I14" s="256"/>
    </row>
    <row r="15" spans="1:10" s="5" customFormat="1" ht="62.45">
      <c r="A15" s="257" t="s">
        <v>138</v>
      </c>
      <c r="B15" s="258"/>
      <c r="C15" s="258"/>
      <c r="D15" s="258"/>
      <c r="E15" s="40" t="s">
        <v>139</v>
      </c>
      <c r="F15" s="253" t="s">
        <v>91</v>
      </c>
      <c r="G15" s="254"/>
      <c r="H15" s="40" t="s">
        <v>92</v>
      </c>
      <c r="I15" s="39" t="s">
        <v>93</v>
      </c>
    </row>
    <row r="16" spans="1:10" ht="35.25" customHeight="1">
      <c r="A16" s="259" t="s">
        <v>140</v>
      </c>
      <c r="B16" s="259"/>
      <c r="C16" s="259"/>
      <c r="D16" s="259"/>
      <c r="E16" s="72" t="s">
        <v>100</v>
      </c>
      <c r="F16" s="228" t="str">
        <f>IF(AND(E16="Sí",E18="No",E19="No"),"Requisito cumplido",IF(AND(E17="Sí",E18="No",E19="No"),"Progreso hacia el cumplimiento",IF(OR(E16="No",E17="No",E18="Sí",E19="Sí"),"Criterios de no cumplimiento","Se requieren más entradas")))</f>
        <v>Requisito cumplido</v>
      </c>
      <c r="G16" s="266"/>
      <c r="H16" s="21"/>
      <c r="I16" s="238"/>
    </row>
    <row r="17" spans="1:9">
      <c r="A17" s="260" t="s">
        <v>141</v>
      </c>
      <c r="B17" s="260"/>
      <c r="C17" s="260"/>
      <c r="D17" s="260"/>
      <c r="E17" s="72" t="s">
        <v>113</v>
      </c>
      <c r="F17" s="267"/>
      <c r="G17" s="214"/>
      <c r="H17" s="3"/>
      <c r="I17" s="239"/>
    </row>
    <row r="18" spans="1:9" ht="30.75" customHeight="1">
      <c r="A18" s="252" t="s">
        <v>142</v>
      </c>
      <c r="B18" s="252"/>
      <c r="C18" s="252"/>
      <c r="D18" s="252"/>
      <c r="E18" s="72" t="s">
        <v>113</v>
      </c>
      <c r="F18" s="267"/>
      <c r="G18" s="214"/>
      <c r="H18" s="3"/>
      <c r="I18" s="239"/>
    </row>
    <row r="19" spans="1:9">
      <c r="A19" s="261" t="s">
        <v>143</v>
      </c>
      <c r="B19" s="262"/>
      <c r="C19" s="262"/>
      <c r="D19" s="263"/>
      <c r="E19" s="72" t="s">
        <v>113</v>
      </c>
      <c r="F19" s="268"/>
      <c r="G19" s="216"/>
      <c r="H19" s="3"/>
      <c r="I19" s="240"/>
    </row>
    <row r="20" spans="1:9" ht="62.1" customHeight="1">
      <c r="A20" s="255" t="s">
        <v>144</v>
      </c>
      <c r="B20" s="256"/>
      <c r="C20" s="256"/>
      <c r="D20" s="256"/>
      <c r="E20" s="256"/>
      <c r="F20" s="256"/>
      <c r="G20" s="256"/>
      <c r="H20" s="256"/>
      <c r="I20" s="256"/>
    </row>
    <row r="21" spans="1:9" s="5" customFormat="1" ht="62.45">
      <c r="A21" s="257" t="s">
        <v>138</v>
      </c>
      <c r="B21" s="258"/>
      <c r="C21" s="258"/>
      <c r="D21" s="258"/>
      <c r="E21" s="40" t="s">
        <v>139</v>
      </c>
      <c r="F21" s="253" t="s">
        <v>91</v>
      </c>
      <c r="G21" s="254"/>
      <c r="H21" s="40" t="s">
        <v>92</v>
      </c>
      <c r="I21" s="39" t="s">
        <v>93</v>
      </c>
    </row>
    <row r="22" spans="1:9" ht="34.5" customHeight="1">
      <c r="A22" s="265" t="s">
        <v>140</v>
      </c>
      <c r="B22" s="265"/>
      <c r="C22" s="265"/>
      <c r="D22" s="265"/>
      <c r="E22" s="58" t="s">
        <v>100</v>
      </c>
      <c r="F22" s="228" t="str">
        <f>IF(E22="Sí","Requisito cumplido",IF(AND(E23="Sí",E24="Sí",E25="Sí",E26="No"),"Progreso hacia el cumplimiento","Criterios de no cumplimiento"))</f>
        <v>Requisito cumplido</v>
      </c>
      <c r="G22" s="266"/>
      <c r="H22" s="3"/>
      <c r="I22" s="238"/>
    </row>
    <row r="23" spans="1:9" ht="24" customHeight="1">
      <c r="A23" s="264" t="s">
        <v>145</v>
      </c>
      <c r="B23" s="264"/>
      <c r="C23" s="264"/>
      <c r="D23" s="264"/>
      <c r="E23" s="58" t="s">
        <v>113</v>
      </c>
      <c r="F23" s="267"/>
      <c r="G23" s="214"/>
      <c r="H23" s="3"/>
      <c r="I23" s="239"/>
    </row>
    <row r="24" spans="1:9" ht="54" customHeight="1">
      <c r="A24" s="265" t="s">
        <v>146</v>
      </c>
      <c r="B24" s="265"/>
      <c r="C24" s="265"/>
      <c r="D24" s="265"/>
      <c r="E24" s="58" t="s">
        <v>113</v>
      </c>
      <c r="F24" s="267"/>
      <c r="G24" s="214"/>
      <c r="H24" s="3"/>
      <c r="I24" s="239"/>
    </row>
    <row r="25" spans="1:9" ht="33" customHeight="1">
      <c r="A25" s="265" t="s">
        <v>147</v>
      </c>
      <c r="B25" s="265"/>
      <c r="C25" s="265"/>
      <c r="D25" s="265"/>
      <c r="E25" s="58" t="s">
        <v>100</v>
      </c>
      <c r="F25" s="267"/>
      <c r="G25" s="214"/>
      <c r="H25" s="3"/>
      <c r="I25" s="239"/>
    </row>
    <row r="26" spans="1:9" ht="33" customHeight="1">
      <c r="A26" s="272" t="s">
        <v>148</v>
      </c>
      <c r="B26" s="273"/>
      <c r="C26" s="273"/>
      <c r="D26" s="274"/>
      <c r="E26" s="58" t="s">
        <v>100</v>
      </c>
      <c r="F26" s="268"/>
      <c r="G26" s="216"/>
      <c r="H26" s="72"/>
      <c r="I26" s="240"/>
    </row>
    <row r="27" spans="1:9" ht="57.95" customHeight="1">
      <c r="A27" s="269" t="s">
        <v>149</v>
      </c>
      <c r="B27" s="270"/>
      <c r="C27" s="270"/>
      <c r="D27" s="270"/>
      <c r="E27" s="270"/>
      <c r="F27" s="270"/>
      <c r="G27" s="270"/>
      <c r="H27" s="270"/>
      <c r="I27" s="270"/>
    </row>
    <row r="28" spans="1:9" ht="62.45">
      <c r="A28" s="257" t="s">
        <v>138</v>
      </c>
      <c r="B28" s="258"/>
      <c r="C28" s="258"/>
      <c r="D28" s="258"/>
      <c r="E28" s="40" t="s">
        <v>139</v>
      </c>
      <c r="F28" s="253" t="s">
        <v>91</v>
      </c>
      <c r="G28" s="254"/>
      <c r="H28" s="40" t="s">
        <v>92</v>
      </c>
      <c r="I28" s="39" t="s">
        <v>93</v>
      </c>
    </row>
    <row r="29" spans="1:9" ht="36.950000000000003" customHeight="1">
      <c r="A29" s="265" t="s">
        <v>140</v>
      </c>
      <c r="B29" s="265"/>
      <c r="C29" s="265"/>
      <c r="D29" s="265"/>
      <c r="E29" s="58" t="s">
        <v>113</v>
      </c>
      <c r="F29" s="228" t="str">
        <f>IF(E29="Sí","Requisito cumplido",IF(AND(E30="Sí",E31="Sí",E32="Sí",E33="No"),"Progreso hacia el cumplimiento","Criterios de no cumplimiento"))</f>
        <v>Progreso hacia el cumplimiento</v>
      </c>
      <c r="G29" s="266"/>
      <c r="H29" s="3"/>
      <c r="I29" s="238"/>
    </row>
    <row r="30" spans="1:9" ht="33" customHeight="1">
      <c r="A30" s="271" t="s">
        <v>150</v>
      </c>
      <c r="B30" s="271"/>
      <c r="C30" s="271"/>
      <c r="D30" s="271"/>
      <c r="E30" s="58" t="s">
        <v>100</v>
      </c>
      <c r="F30" s="267"/>
      <c r="G30" s="214"/>
      <c r="H30" s="3"/>
      <c r="I30" s="239"/>
    </row>
    <row r="31" spans="1:9" ht="45" customHeight="1">
      <c r="A31" s="265" t="s">
        <v>146</v>
      </c>
      <c r="B31" s="265"/>
      <c r="C31" s="265"/>
      <c r="D31" s="265"/>
      <c r="E31" s="58" t="s">
        <v>100</v>
      </c>
      <c r="F31" s="267"/>
      <c r="G31" s="214"/>
      <c r="H31" s="3"/>
      <c r="I31" s="239"/>
    </row>
    <row r="32" spans="1:9" ht="33.950000000000003" customHeight="1">
      <c r="A32" s="265" t="s">
        <v>147</v>
      </c>
      <c r="B32" s="265"/>
      <c r="C32" s="265"/>
      <c r="D32" s="265"/>
      <c r="E32" s="58" t="s">
        <v>100</v>
      </c>
      <c r="F32" s="267"/>
      <c r="G32" s="214"/>
      <c r="H32" s="3"/>
      <c r="I32" s="239"/>
    </row>
    <row r="33" spans="1:9" ht="33.950000000000003" customHeight="1">
      <c r="A33" s="272" t="s">
        <v>148</v>
      </c>
      <c r="B33" s="273"/>
      <c r="C33" s="273"/>
      <c r="D33" s="274"/>
      <c r="E33" s="58" t="s">
        <v>113</v>
      </c>
      <c r="F33" s="268"/>
      <c r="G33" s="216"/>
      <c r="H33" s="3"/>
      <c r="I33" s="240"/>
    </row>
    <row r="34" spans="1:9" ht="66" customHeight="1">
      <c r="A34" s="269" t="s">
        <v>151</v>
      </c>
      <c r="B34" s="270"/>
      <c r="C34" s="270"/>
      <c r="D34" s="270"/>
      <c r="E34" s="270"/>
      <c r="F34" s="270"/>
      <c r="G34" s="270"/>
      <c r="H34" s="270"/>
      <c r="I34" s="270"/>
    </row>
    <row r="35" spans="1:9" ht="62.45">
      <c r="A35" s="257" t="s">
        <v>138</v>
      </c>
      <c r="B35" s="258"/>
      <c r="C35" s="258"/>
      <c r="D35" s="258"/>
      <c r="E35" s="40" t="s">
        <v>139</v>
      </c>
      <c r="F35" s="253" t="s">
        <v>91</v>
      </c>
      <c r="G35" s="254"/>
      <c r="H35" s="40" t="s">
        <v>92</v>
      </c>
      <c r="I35" s="39" t="s">
        <v>93</v>
      </c>
    </row>
    <row r="36" spans="1:9" ht="37.5" customHeight="1">
      <c r="A36" s="265" t="s">
        <v>152</v>
      </c>
      <c r="B36" s="265"/>
      <c r="C36" s="265"/>
      <c r="D36" s="265"/>
      <c r="E36" s="58" t="s">
        <v>100</v>
      </c>
      <c r="F36" s="228" t="str">
        <f>IF(AND(E36="Sí",E37="Sí"),"Requisito cumplido",IF(AND(E38="Sí",E39="Sí",E40="Sí",E41="No"),"Progreso hacia el cumplimiento",IF(OR(E38="No",E39="No",E40="No",E41="Sí"),"Criterios de no cumplimiento","Se requieren más entradas")))</f>
        <v>Se requieren más entradas</v>
      </c>
      <c r="G36" s="266"/>
      <c r="H36" s="3"/>
      <c r="I36" s="238"/>
    </row>
    <row r="37" spans="1:9" ht="37.5" customHeight="1">
      <c r="A37" s="271" t="s">
        <v>153</v>
      </c>
      <c r="B37" s="271"/>
      <c r="C37" s="271"/>
      <c r="D37" s="271"/>
      <c r="E37" s="58"/>
      <c r="F37" s="267"/>
      <c r="G37" s="214"/>
      <c r="H37" s="3"/>
      <c r="I37" s="239"/>
    </row>
    <row r="38" spans="1:9" ht="37.5" customHeight="1">
      <c r="A38" s="271" t="s">
        <v>154</v>
      </c>
      <c r="B38" s="271"/>
      <c r="C38" s="271"/>
      <c r="D38" s="271"/>
      <c r="E38" s="58"/>
      <c r="F38" s="267"/>
      <c r="G38" s="214"/>
      <c r="H38" s="3"/>
      <c r="I38" s="239"/>
    </row>
    <row r="39" spans="1:9" ht="51" customHeight="1">
      <c r="A39" s="265" t="s">
        <v>146</v>
      </c>
      <c r="B39" s="265"/>
      <c r="C39" s="265"/>
      <c r="D39" s="265"/>
      <c r="E39" s="58"/>
      <c r="F39" s="267"/>
      <c r="G39" s="214"/>
      <c r="H39" s="3"/>
      <c r="I39" s="239"/>
    </row>
    <row r="40" spans="1:9" ht="37.5" customHeight="1">
      <c r="A40" s="265" t="s">
        <v>147</v>
      </c>
      <c r="B40" s="265"/>
      <c r="C40" s="265"/>
      <c r="D40" s="265"/>
      <c r="E40" s="58"/>
      <c r="F40" s="267"/>
      <c r="G40" s="214"/>
      <c r="H40" s="3"/>
      <c r="I40" s="239"/>
    </row>
    <row r="41" spans="1:9" ht="35.1" customHeight="1">
      <c r="A41" s="272" t="s">
        <v>148</v>
      </c>
      <c r="B41" s="273"/>
      <c r="C41" s="273"/>
      <c r="D41" s="274"/>
      <c r="E41" s="58"/>
      <c r="F41" s="268"/>
      <c r="G41" s="216"/>
      <c r="H41" s="3"/>
      <c r="I41" s="240"/>
    </row>
    <row r="42" spans="1:9">
      <c r="B42" s="18"/>
    </row>
  </sheetData>
  <mergeCells count="51">
    <mergeCell ref="A26:D26"/>
    <mergeCell ref="A33:D33"/>
    <mergeCell ref="A41:D41"/>
    <mergeCell ref="I22:I26"/>
    <mergeCell ref="I16:I19"/>
    <mergeCell ref="F16:G19"/>
    <mergeCell ref="F22:G26"/>
    <mergeCell ref="F29:G33"/>
    <mergeCell ref="A34:I34"/>
    <mergeCell ref="A35:D35"/>
    <mergeCell ref="F35:G35"/>
    <mergeCell ref="A36:D36"/>
    <mergeCell ref="A37:D37"/>
    <mergeCell ref="A39:D39"/>
    <mergeCell ref="A40:D40"/>
    <mergeCell ref="A38:D38"/>
    <mergeCell ref="I36:I41"/>
    <mergeCell ref="F36:G41"/>
    <mergeCell ref="A27:I27"/>
    <mergeCell ref="A28:D28"/>
    <mergeCell ref="F28:G28"/>
    <mergeCell ref="A29:D29"/>
    <mergeCell ref="A30:D30"/>
    <mergeCell ref="A31:D31"/>
    <mergeCell ref="A32:D32"/>
    <mergeCell ref="I29:I33"/>
    <mergeCell ref="A23:D23"/>
    <mergeCell ref="A24:D24"/>
    <mergeCell ref="A25:D25"/>
    <mergeCell ref="A21:D21"/>
    <mergeCell ref="F21:G21"/>
    <mergeCell ref="A22:D22"/>
    <mergeCell ref="A18:D18"/>
    <mergeCell ref="F15:G15"/>
    <mergeCell ref="A20:I20"/>
    <mergeCell ref="A14:I14"/>
    <mergeCell ref="A15:D15"/>
    <mergeCell ref="A16:D16"/>
    <mergeCell ref="A17:D17"/>
    <mergeCell ref="A19:D19"/>
    <mergeCell ref="A11:C11"/>
    <mergeCell ref="D11:E11"/>
    <mergeCell ref="A12:C12"/>
    <mergeCell ref="D12:E12"/>
    <mergeCell ref="H11:I11"/>
    <mergeCell ref="H12:I12"/>
    <mergeCell ref="A1:B3"/>
    <mergeCell ref="A4:B9"/>
    <mergeCell ref="C4:I6"/>
    <mergeCell ref="C7:I9"/>
    <mergeCell ref="C1:H3"/>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22CF9529-F160-5244-8948-FD46D839C3A7}">
          <x14:formula1>
            <xm:f>'Lista Aux.'!$A$2:$A$3</xm:f>
          </x14:formula1>
          <xm:sqref>E16:E19 E29:E33 E36:E41 E22:E26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23B5-3E95-EF41-8D06-7C1D0268B75E}">
  <dimension ref="A1:J61"/>
  <sheetViews>
    <sheetView showGridLines="0" topLeftCell="A36" zoomScale="92" workbookViewId="0">
      <selection activeCell="F25" sqref="F25"/>
    </sheetView>
  </sheetViews>
  <sheetFormatPr defaultColWidth="11" defaultRowHeight="15.6"/>
  <cols>
    <col min="1" max="1" width="20.875" customWidth="1"/>
    <col min="3" max="3" width="11.625" customWidth="1"/>
    <col min="4" max="4" width="13.375" customWidth="1"/>
    <col min="5" max="5" width="96.875" customWidth="1"/>
    <col min="6" max="6" width="51.375" customWidth="1"/>
    <col min="7" max="8" width="20.5" customWidth="1"/>
    <col min="9" max="9" width="54.5" customWidth="1"/>
    <col min="10" max="10" width="18.875" customWidth="1"/>
  </cols>
  <sheetData>
    <row r="1" spans="1:10" ht="41.25" customHeight="1">
      <c r="A1" s="167" t="s">
        <v>155</v>
      </c>
      <c r="B1" s="168"/>
      <c r="C1" s="277" t="s">
        <v>77</v>
      </c>
      <c r="D1" s="277"/>
      <c r="E1" s="277"/>
      <c r="F1" s="277"/>
      <c r="G1" s="277"/>
      <c r="H1" s="277"/>
      <c r="I1" s="277"/>
      <c r="J1" s="277"/>
    </row>
    <row r="2" spans="1:10" ht="34.5" customHeight="1">
      <c r="A2" s="169"/>
      <c r="B2" s="170"/>
      <c r="C2" s="277"/>
      <c r="D2" s="277"/>
      <c r="E2" s="277"/>
      <c r="F2" s="277"/>
      <c r="G2" s="277"/>
      <c r="H2" s="277"/>
      <c r="I2" s="277"/>
      <c r="J2" s="277"/>
    </row>
    <row r="3" spans="1:10">
      <c r="A3" s="171"/>
      <c r="B3" s="172"/>
      <c r="C3" s="277"/>
      <c r="D3" s="277"/>
      <c r="E3" s="277"/>
      <c r="F3" s="277"/>
      <c r="G3" s="277"/>
      <c r="H3" s="277"/>
      <c r="I3" s="277"/>
      <c r="J3" s="277"/>
    </row>
    <row r="4" spans="1:10" ht="15.6" customHeight="1">
      <c r="A4" s="189" t="s">
        <v>156</v>
      </c>
      <c r="B4" s="190"/>
      <c r="C4" s="278" t="s">
        <v>157</v>
      </c>
      <c r="D4" s="279"/>
      <c r="E4" s="279"/>
      <c r="F4" s="279"/>
      <c r="G4" s="279"/>
      <c r="H4" s="279"/>
      <c r="I4" s="279"/>
      <c r="J4" s="279"/>
    </row>
    <row r="5" spans="1:10" ht="36" customHeight="1">
      <c r="A5" s="191"/>
      <c r="B5" s="192"/>
      <c r="C5" s="279"/>
      <c r="D5" s="279"/>
      <c r="E5" s="279"/>
      <c r="F5" s="279"/>
      <c r="G5" s="279"/>
      <c r="H5" s="279"/>
      <c r="I5" s="279"/>
      <c r="J5" s="279"/>
    </row>
    <row r="6" spans="1:10" ht="62.1" customHeight="1">
      <c r="A6" s="191"/>
      <c r="B6" s="192"/>
      <c r="C6" s="279"/>
      <c r="D6" s="279"/>
      <c r="E6" s="279"/>
      <c r="F6" s="279"/>
      <c r="G6" s="279"/>
      <c r="H6" s="279"/>
      <c r="I6" s="279"/>
      <c r="J6" s="280"/>
    </row>
    <row r="7" spans="1:10" ht="15.75">
      <c r="A7" s="191"/>
      <c r="B7" s="192"/>
      <c r="C7" s="281" t="s">
        <v>158</v>
      </c>
      <c r="D7" s="279"/>
      <c r="E7" s="279"/>
      <c r="F7" s="279"/>
      <c r="G7" s="279"/>
      <c r="H7" s="279"/>
      <c r="I7" s="279"/>
      <c r="J7" s="279"/>
    </row>
    <row r="8" spans="1:10">
      <c r="A8" s="191"/>
      <c r="B8" s="192"/>
      <c r="C8" s="279"/>
      <c r="D8" s="279"/>
      <c r="E8" s="279"/>
      <c r="F8" s="279"/>
      <c r="G8" s="279"/>
      <c r="H8" s="279"/>
      <c r="I8" s="279"/>
      <c r="J8" s="279"/>
    </row>
    <row r="9" spans="1:10">
      <c r="A9" s="193"/>
      <c r="B9" s="194"/>
      <c r="C9" s="279"/>
      <c r="D9" s="279"/>
      <c r="E9" s="279"/>
      <c r="F9" s="279"/>
      <c r="G9" s="279"/>
      <c r="H9" s="279"/>
      <c r="I9" s="279"/>
      <c r="J9" s="280"/>
    </row>
    <row r="10" spans="1:10" ht="23.45">
      <c r="A10" s="36"/>
      <c r="B10" s="37"/>
      <c r="C10" s="59"/>
      <c r="D10" s="59"/>
      <c r="E10" s="59"/>
      <c r="F10" s="59"/>
      <c r="G10" s="59"/>
      <c r="H10" s="59"/>
      <c r="I10" s="59"/>
      <c r="J10" s="62"/>
    </row>
    <row r="11" spans="1:10" ht="33.75" customHeight="1">
      <c r="A11" s="195" t="s">
        <v>159</v>
      </c>
      <c r="B11" s="275"/>
      <c r="C11" s="275"/>
      <c r="D11" s="199"/>
      <c r="E11" s="199"/>
      <c r="F11" s="74" t="s">
        <v>55</v>
      </c>
      <c r="G11" s="180"/>
      <c r="H11" s="180"/>
      <c r="I11" s="180"/>
      <c r="J11" s="38"/>
    </row>
    <row r="12" spans="1:10" ht="18">
      <c r="A12" s="197" t="s">
        <v>82</v>
      </c>
      <c r="B12" s="276"/>
      <c r="C12" s="276"/>
      <c r="D12" s="200"/>
      <c r="E12" s="200"/>
      <c r="F12" s="17" t="s">
        <v>83</v>
      </c>
      <c r="G12" s="200"/>
      <c r="H12" s="200"/>
      <c r="I12" s="200"/>
      <c r="J12" s="38"/>
    </row>
    <row r="13" spans="1:10">
      <c r="A13" s="13"/>
      <c r="B13" s="14"/>
      <c r="C13" s="14"/>
      <c r="D13" s="14"/>
      <c r="E13" s="15"/>
      <c r="F13" s="15"/>
      <c r="G13" s="16"/>
      <c r="H13" s="16"/>
      <c r="I13" s="16"/>
      <c r="J13" s="63"/>
    </row>
    <row r="14" spans="1:10" ht="109.15">
      <c r="A14" s="33" t="s">
        <v>160</v>
      </c>
      <c r="B14" s="33" t="s">
        <v>85</v>
      </c>
      <c r="C14" s="33" t="s">
        <v>86</v>
      </c>
      <c r="D14" s="33" t="s">
        <v>87</v>
      </c>
      <c r="E14" s="34" t="s">
        <v>88</v>
      </c>
      <c r="F14" s="33" t="s">
        <v>89</v>
      </c>
      <c r="G14" s="40" t="s">
        <v>139</v>
      </c>
      <c r="H14" s="33" t="s">
        <v>91</v>
      </c>
      <c r="I14" s="40" t="s">
        <v>92</v>
      </c>
      <c r="J14" s="39" t="s">
        <v>93</v>
      </c>
    </row>
    <row r="15" spans="1:10" s="20" customFormat="1" ht="99" customHeight="1">
      <c r="A15" s="187" t="s">
        <v>161</v>
      </c>
      <c r="B15" s="187" t="s">
        <v>162</v>
      </c>
      <c r="C15" s="187" t="s">
        <v>163</v>
      </c>
      <c r="D15" s="187" t="s">
        <v>164</v>
      </c>
      <c r="E15" s="61" t="s">
        <v>165</v>
      </c>
      <c r="F15" s="61" t="s">
        <v>166</v>
      </c>
      <c r="G15" s="64"/>
      <c r="H15" s="187" t="str">
        <f>IF(AND(G15="Sí", G16="Sí", G15="Sí", G17="Sí"), "Criterio de aprobación", "Criterio de reprobación")</f>
        <v>Criterio de reprobación</v>
      </c>
      <c r="I15" s="44"/>
      <c r="J15" s="187"/>
    </row>
    <row r="16" spans="1:10" ht="114" customHeight="1">
      <c r="A16" s="187"/>
      <c r="B16" s="187"/>
      <c r="C16" s="187"/>
      <c r="D16" s="187"/>
      <c r="E16" s="71" t="s">
        <v>167</v>
      </c>
      <c r="F16" s="21" t="s">
        <v>168</v>
      </c>
      <c r="G16" s="58"/>
      <c r="H16" s="187"/>
      <c r="I16" s="19"/>
      <c r="J16" s="187"/>
    </row>
    <row r="17" spans="1:10" ht="31.5" customHeight="1">
      <c r="A17" s="187"/>
      <c r="B17" s="187"/>
      <c r="C17" s="187"/>
      <c r="D17" s="187"/>
      <c r="E17" s="9" t="s">
        <v>169</v>
      </c>
      <c r="F17" s="21" t="s">
        <v>170</v>
      </c>
      <c r="G17" s="58"/>
      <c r="H17" s="187"/>
      <c r="I17" s="19"/>
      <c r="J17" s="187"/>
    </row>
    <row r="18" spans="1:10" ht="99.75" customHeight="1">
      <c r="A18" s="187" t="s">
        <v>171</v>
      </c>
      <c r="B18" s="187" t="s">
        <v>162</v>
      </c>
      <c r="C18" s="187" t="s">
        <v>163</v>
      </c>
      <c r="D18" s="187" t="s">
        <v>172</v>
      </c>
      <c r="E18" s="61" t="s">
        <v>173</v>
      </c>
      <c r="F18" s="21" t="s">
        <v>174</v>
      </c>
      <c r="G18" s="58"/>
      <c r="H18" s="187" t="str">
        <f>IF(AND(G18="Sí", G19="Sí", G20="Sí"), "Criterio de aprobación", "Criterio de reprobación")</f>
        <v>Criterio de reprobación</v>
      </c>
      <c r="I18" s="3"/>
      <c r="J18" s="282"/>
    </row>
    <row r="19" spans="1:10" ht="51" customHeight="1">
      <c r="A19" s="187"/>
      <c r="B19" s="187"/>
      <c r="C19" s="187"/>
      <c r="D19" s="187"/>
      <c r="E19" s="71" t="s">
        <v>175</v>
      </c>
      <c r="F19" s="21" t="s">
        <v>176</v>
      </c>
      <c r="G19" s="58"/>
      <c r="H19" s="187"/>
      <c r="I19" s="3"/>
      <c r="J19" s="282"/>
    </row>
    <row r="20" spans="1:10">
      <c r="A20" s="187"/>
      <c r="B20" s="187"/>
      <c r="C20" s="187"/>
      <c r="D20" s="187"/>
      <c r="E20" s="61" t="s">
        <v>177</v>
      </c>
      <c r="F20" s="3" t="s">
        <v>178</v>
      </c>
      <c r="G20" s="58"/>
      <c r="H20" s="187"/>
      <c r="I20" s="3"/>
      <c r="J20" s="282"/>
    </row>
    <row r="21" spans="1:10" ht="248.25" customHeight="1">
      <c r="A21" s="187" t="s">
        <v>179</v>
      </c>
      <c r="B21" s="187" t="s">
        <v>162</v>
      </c>
      <c r="C21" s="187" t="s">
        <v>163</v>
      </c>
      <c r="D21" s="187" t="s">
        <v>180</v>
      </c>
      <c r="E21" s="71" t="s">
        <v>181</v>
      </c>
      <c r="F21" s="21" t="s">
        <v>182</v>
      </c>
      <c r="G21" s="58"/>
      <c r="H21" s="187" t="str">
        <f>IF(AND(G21="Sí", G22="Sí"), "Criterio de aprobación", "Criterio de reprobación")</f>
        <v>Criterio de reprobación</v>
      </c>
      <c r="I21" s="3"/>
      <c r="J21" s="282"/>
    </row>
    <row r="22" spans="1:10" ht="41.1" customHeight="1">
      <c r="A22" s="187"/>
      <c r="B22" s="187"/>
      <c r="C22" s="187"/>
      <c r="D22" s="187"/>
      <c r="E22" s="61" t="s">
        <v>169</v>
      </c>
      <c r="F22" s="3" t="s">
        <v>183</v>
      </c>
      <c r="G22" s="58"/>
      <c r="H22" s="187"/>
      <c r="I22" s="3"/>
      <c r="J22" s="282"/>
    </row>
    <row r="23" spans="1:10" ht="164.25" customHeight="1">
      <c r="A23" s="187" t="s">
        <v>184</v>
      </c>
      <c r="B23" s="187" t="s">
        <v>162</v>
      </c>
      <c r="C23" s="221" t="s">
        <v>163</v>
      </c>
      <c r="D23" s="187" t="s">
        <v>185</v>
      </c>
      <c r="E23" s="71" t="s">
        <v>186</v>
      </c>
      <c r="F23" s="21" t="s">
        <v>187</v>
      </c>
      <c r="G23" s="58"/>
      <c r="H23" s="187" t="str">
        <f>IF(AND(G23="Sí", G24="Sí", G25="Sí"), "Criterio de aprobación", "Criterio de reprobación")</f>
        <v>Criterio de reprobación</v>
      </c>
      <c r="I23" s="3"/>
      <c r="J23" s="282"/>
    </row>
    <row r="24" spans="1:10" ht="36" customHeight="1">
      <c r="A24" s="187"/>
      <c r="B24" s="187"/>
      <c r="C24" s="222"/>
      <c r="D24" s="187"/>
      <c r="E24" s="61" t="s">
        <v>169</v>
      </c>
      <c r="F24" s="3" t="s">
        <v>183</v>
      </c>
      <c r="G24" s="58"/>
      <c r="H24" s="187"/>
      <c r="I24" s="3"/>
      <c r="J24" s="282"/>
    </row>
    <row r="25" spans="1:10" ht="51.75" customHeight="1">
      <c r="A25" s="187"/>
      <c r="B25" s="187"/>
      <c r="C25" s="223"/>
      <c r="D25" s="187"/>
      <c r="E25" s="71" t="s">
        <v>188</v>
      </c>
      <c r="F25" s="21" t="s">
        <v>189</v>
      </c>
      <c r="G25" s="58"/>
      <c r="H25" s="187"/>
      <c r="I25" s="3"/>
      <c r="J25" s="282"/>
    </row>
    <row r="26" spans="1:10" ht="152.25" customHeight="1">
      <c r="A26" s="187" t="s">
        <v>190</v>
      </c>
      <c r="B26" s="187" t="s">
        <v>191</v>
      </c>
      <c r="C26" s="187" t="s">
        <v>192</v>
      </c>
      <c r="D26" s="187" t="s">
        <v>193</v>
      </c>
      <c r="E26" s="71" t="s">
        <v>194</v>
      </c>
      <c r="F26" s="21" t="s">
        <v>195</v>
      </c>
      <c r="G26" s="58"/>
      <c r="H26" s="187" t="str">
        <f>IF(AND(G26="Sí", G27="Sí", G28="Sí", G29="Sí"), "Criterio de aprobación", "Criterio de reprobación")</f>
        <v>Criterio de reprobación</v>
      </c>
      <c r="I26" s="3"/>
      <c r="J26" s="282"/>
    </row>
    <row r="27" spans="1:10" ht="61.5">
      <c r="A27" s="96"/>
      <c r="B27" s="187"/>
      <c r="C27" s="187"/>
      <c r="D27" s="187"/>
      <c r="E27" s="71" t="s">
        <v>196</v>
      </c>
      <c r="F27" s="21" t="s">
        <v>197</v>
      </c>
      <c r="G27" s="58"/>
      <c r="H27" s="187"/>
      <c r="I27" s="3"/>
      <c r="J27" s="282"/>
    </row>
    <row r="28" spans="1:10" ht="45" customHeight="1">
      <c r="A28" s="96"/>
      <c r="B28" s="187"/>
      <c r="C28" s="187"/>
      <c r="D28" s="187"/>
      <c r="E28" s="71" t="s">
        <v>169</v>
      </c>
      <c r="F28" s="3" t="s">
        <v>183</v>
      </c>
      <c r="G28" s="58"/>
      <c r="H28" s="187"/>
      <c r="I28" s="3"/>
      <c r="J28" s="282"/>
    </row>
    <row r="29" spans="1:10" ht="42" customHeight="1">
      <c r="A29" s="96"/>
      <c r="B29" s="187"/>
      <c r="C29" s="187"/>
      <c r="D29" s="187"/>
      <c r="E29" s="71" t="s">
        <v>198</v>
      </c>
      <c r="F29" s="21" t="s">
        <v>199</v>
      </c>
      <c r="G29" s="58"/>
      <c r="H29" s="187"/>
      <c r="I29" s="3"/>
      <c r="J29" s="282"/>
    </row>
    <row r="30" spans="1:10" ht="215.25" customHeight="1">
      <c r="A30" s="187" t="s">
        <v>200</v>
      </c>
      <c r="B30" s="187" t="s">
        <v>191</v>
      </c>
      <c r="C30" s="187" t="s">
        <v>192</v>
      </c>
      <c r="D30" s="187" t="s">
        <v>193</v>
      </c>
      <c r="E30" s="71" t="s">
        <v>201</v>
      </c>
      <c r="F30" s="21" t="s">
        <v>202</v>
      </c>
      <c r="G30" s="58"/>
      <c r="H30" s="187" t="str">
        <f>IF(AND(G30="Sí", G31="Sí", G32="Sí"), "Criterio de aprobación", "Criterio de reprobación")</f>
        <v>Criterio de reprobación</v>
      </c>
      <c r="I30" s="3"/>
      <c r="J30" s="282"/>
    </row>
    <row r="31" spans="1:10" ht="63.95" customHeight="1">
      <c r="A31" s="187"/>
      <c r="B31" s="187"/>
      <c r="C31" s="187"/>
      <c r="D31" s="187"/>
      <c r="E31" s="71" t="s">
        <v>169</v>
      </c>
      <c r="F31" s="3" t="s">
        <v>183</v>
      </c>
      <c r="G31" s="58"/>
      <c r="H31" s="96"/>
      <c r="I31" s="3"/>
      <c r="J31" s="282"/>
    </row>
    <row r="32" spans="1:10" ht="71.099999999999994" customHeight="1">
      <c r="A32" s="187"/>
      <c r="B32" s="187"/>
      <c r="C32" s="187"/>
      <c r="D32" s="187"/>
      <c r="E32" s="71" t="s">
        <v>203</v>
      </c>
      <c r="F32" s="21" t="s">
        <v>199</v>
      </c>
      <c r="G32" s="58"/>
      <c r="H32" s="96"/>
      <c r="I32" s="3"/>
      <c r="J32" s="282"/>
    </row>
    <row r="33" spans="1:10" ht="199.5" customHeight="1">
      <c r="A33" s="187" t="s">
        <v>204</v>
      </c>
      <c r="B33" s="187" t="s">
        <v>205</v>
      </c>
      <c r="C33" s="187" t="s">
        <v>206</v>
      </c>
      <c r="D33" s="187" t="s">
        <v>207</v>
      </c>
      <c r="E33" s="71" t="s">
        <v>208</v>
      </c>
      <c r="F33" s="21" t="s">
        <v>202</v>
      </c>
      <c r="G33" s="58"/>
      <c r="H33" s="187" t="str">
        <f>IF(AND(G33="Sí", G34="Sí", G35="Sí", G36="Sí", G37="Sí"), "Criterio de aprobación", "Criterio de reprobación")</f>
        <v>Criterio de reprobación</v>
      </c>
      <c r="I33" s="3"/>
      <c r="J33" s="282"/>
    </row>
    <row r="34" spans="1:10" ht="36" customHeight="1">
      <c r="A34" s="187"/>
      <c r="B34" s="187"/>
      <c r="C34" s="187"/>
      <c r="D34" s="187"/>
      <c r="E34" s="71" t="s">
        <v>169</v>
      </c>
      <c r="F34" s="3" t="s">
        <v>183</v>
      </c>
      <c r="G34" s="58"/>
      <c r="H34" s="187"/>
      <c r="I34" s="3"/>
      <c r="J34" s="282"/>
    </row>
    <row r="35" spans="1:10" ht="147" customHeight="1">
      <c r="A35" s="187"/>
      <c r="B35" s="187"/>
      <c r="C35" s="187"/>
      <c r="D35" s="187"/>
      <c r="E35" s="71" t="s">
        <v>209</v>
      </c>
      <c r="F35" s="21" t="s">
        <v>195</v>
      </c>
      <c r="G35" s="58"/>
      <c r="H35" s="187"/>
      <c r="I35" s="3"/>
      <c r="J35" s="282"/>
    </row>
    <row r="36" spans="1:10" ht="149.25" customHeight="1">
      <c r="A36" s="187"/>
      <c r="B36" s="187"/>
      <c r="C36" s="187"/>
      <c r="D36" s="187"/>
      <c r="E36" s="71" t="s">
        <v>210</v>
      </c>
      <c r="F36" s="21" t="s">
        <v>195</v>
      </c>
      <c r="G36" s="58"/>
      <c r="H36" s="187"/>
      <c r="I36" s="3"/>
      <c r="J36" s="282"/>
    </row>
    <row r="37" spans="1:10" ht="40.5" customHeight="1">
      <c r="A37" s="187"/>
      <c r="B37" s="187"/>
      <c r="C37" s="187"/>
      <c r="D37" s="187"/>
      <c r="E37" s="71" t="s">
        <v>211</v>
      </c>
      <c r="F37" s="21" t="s">
        <v>199</v>
      </c>
      <c r="G37" s="58"/>
      <c r="H37" s="187"/>
      <c r="I37" s="3"/>
      <c r="J37" s="282"/>
    </row>
    <row r="38" spans="1:10">
      <c r="F38" s="73"/>
    </row>
    <row r="39" spans="1:10">
      <c r="F39" s="73"/>
    </row>
    <row r="40" spans="1:10" ht="15.95" customHeight="1">
      <c r="A40" s="232" t="s">
        <v>130</v>
      </c>
      <c r="B40" s="233"/>
      <c r="C40" s="233"/>
      <c r="D40" s="233"/>
      <c r="E40" s="233"/>
      <c r="F40" s="233"/>
      <c r="G40" s="233"/>
      <c r="H40" s="31"/>
      <c r="I40" s="283" t="s">
        <v>212</v>
      </c>
      <c r="J40" s="284">
        <f>(COUNTIF(G15:G37,"Yes")/23)*100</f>
        <v>0</v>
      </c>
    </row>
    <row r="41" spans="1:10" ht="72.95" customHeight="1">
      <c r="A41" s="235"/>
      <c r="B41" s="236"/>
      <c r="C41" s="236"/>
      <c r="D41" s="236"/>
      <c r="E41" s="236"/>
      <c r="F41" s="236"/>
      <c r="G41" s="236"/>
      <c r="H41" s="32"/>
      <c r="I41" s="246"/>
      <c r="J41" s="242"/>
    </row>
    <row r="42" spans="1:10">
      <c r="F42" s="73"/>
    </row>
    <row r="43" spans="1:10">
      <c r="F43" s="73"/>
    </row>
    <row r="44" spans="1:10">
      <c r="F44" s="73"/>
    </row>
    <row r="45" spans="1:10">
      <c r="F45" s="73"/>
    </row>
    <row r="46" spans="1:10">
      <c r="F46" s="73"/>
    </row>
    <row r="47" spans="1:10">
      <c r="F47" s="73"/>
    </row>
    <row r="48" spans="1:10">
      <c r="F48" s="73"/>
    </row>
    <row r="49" spans="6:6">
      <c r="F49" s="73"/>
    </row>
    <row r="50" spans="6:6">
      <c r="F50" s="73"/>
    </row>
    <row r="51" spans="6:6">
      <c r="F51" s="73"/>
    </row>
    <row r="52" spans="6:6">
      <c r="F52" s="73"/>
    </row>
    <row r="53" spans="6:6">
      <c r="F53" s="73"/>
    </row>
    <row r="54" spans="6:6">
      <c r="F54" s="73"/>
    </row>
    <row r="55" spans="6:6">
      <c r="F55" s="73"/>
    </row>
    <row r="56" spans="6:6">
      <c r="F56" s="73"/>
    </row>
    <row r="57" spans="6:6">
      <c r="F57" s="73"/>
    </row>
    <row r="58" spans="6:6">
      <c r="F58" s="73"/>
    </row>
    <row r="59" spans="6:6">
      <c r="F59" s="73"/>
    </row>
    <row r="60" spans="6:6">
      <c r="F60" s="73"/>
    </row>
    <row r="61" spans="6:6">
      <c r="F61" s="73"/>
    </row>
  </sheetData>
  <mergeCells count="56">
    <mergeCell ref="A18:A20"/>
    <mergeCell ref="H18:H20"/>
    <mergeCell ref="J33:J37"/>
    <mergeCell ref="I40:I41"/>
    <mergeCell ref="A40:G41"/>
    <mergeCell ref="J18:J20"/>
    <mergeCell ref="J21:J22"/>
    <mergeCell ref="J23:J25"/>
    <mergeCell ref="J26:J29"/>
    <mergeCell ref="J30:J32"/>
    <mergeCell ref="J40:J41"/>
    <mergeCell ref="D21:D22"/>
    <mergeCell ref="C21:C22"/>
    <mergeCell ref="B21:B22"/>
    <mergeCell ref="B33:B37"/>
    <mergeCell ref="C33:C37"/>
    <mergeCell ref="A1:B3"/>
    <mergeCell ref="C1:J3"/>
    <mergeCell ref="A4:B9"/>
    <mergeCell ref="C4:J6"/>
    <mergeCell ref="C7:J9"/>
    <mergeCell ref="A11:C11"/>
    <mergeCell ref="D11:E11"/>
    <mergeCell ref="H15:H17"/>
    <mergeCell ref="D15:D17"/>
    <mergeCell ref="C15:C17"/>
    <mergeCell ref="B15:B17"/>
    <mergeCell ref="A15:A17"/>
    <mergeCell ref="G11:I11"/>
    <mergeCell ref="G12:I12"/>
    <mergeCell ref="A12:C12"/>
    <mergeCell ref="D12:E12"/>
    <mergeCell ref="J15:J17"/>
    <mergeCell ref="D26:D29"/>
    <mergeCell ref="C26:C29"/>
    <mergeCell ref="B26:B29"/>
    <mergeCell ref="A26:A29"/>
    <mergeCell ref="H26:H29"/>
    <mergeCell ref="D23:D25"/>
    <mergeCell ref="C23:C25"/>
    <mergeCell ref="B23:B25"/>
    <mergeCell ref="A23:A25"/>
    <mergeCell ref="H23:H25"/>
    <mergeCell ref="A21:A22"/>
    <mergeCell ref="H21:H22"/>
    <mergeCell ref="D18:D20"/>
    <mergeCell ref="C18:C20"/>
    <mergeCell ref="B18:B20"/>
    <mergeCell ref="D33:D37"/>
    <mergeCell ref="A33:A37"/>
    <mergeCell ref="H33:H37"/>
    <mergeCell ref="B30:B32"/>
    <mergeCell ref="C30:C32"/>
    <mergeCell ref="D30:D32"/>
    <mergeCell ref="A30:A32"/>
    <mergeCell ref="H30:H3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4E709B-5143-4B0C-9F4D-4CCE66390B60}">
          <x14:formula1>
            <xm:f>'Lista Aux.'!$A$2:$A$3</xm:f>
          </x14:formula1>
          <xm:sqref>G15:G37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ED3D-0312-754C-B96E-27D3C30AB6EE}">
  <dimension ref="A1:J127"/>
  <sheetViews>
    <sheetView showGridLines="0" topLeftCell="D12" zoomScale="89" workbookViewId="0">
      <selection activeCell="F52" sqref="F52"/>
    </sheetView>
  </sheetViews>
  <sheetFormatPr defaultColWidth="11" defaultRowHeight="15.6"/>
  <cols>
    <col min="1" max="1" width="19" style="24" customWidth="1"/>
    <col min="3" max="3" width="11.625" customWidth="1"/>
    <col min="4" max="4" width="13.5" customWidth="1"/>
    <col min="5" max="5" width="96.875" customWidth="1"/>
    <col min="6" max="6" width="53.875" customWidth="1"/>
    <col min="7" max="8" width="20.5" customWidth="1"/>
    <col min="9" max="9" width="54.5" customWidth="1"/>
    <col min="10" max="10" width="18.875" customWidth="1"/>
  </cols>
  <sheetData>
    <row r="1" spans="1:10" ht="43.5" customHeight="1">
      <c r="A1" s="167" t="s">
        <v>155</v>
      </c>
      <c r="B1" s="168"/>
      <c r="C1" s="277" t="s">
        <v>77</v>
      </c>
      <c r="D1" s="277"/>
      <c r="E1" s="277"/>
      <c r="F1" s="277"/>
      <c r="G1" s="277"/>
      <c r="H1" s="277"/>
      <c r="I1" s="277"/>
      <c r="J1" s="277"/>
    </row>
    <row r="2" spans="1:10" ht="38.25" customHeight="1">
      <c r="A2" s="169"/>
      <c r="B2" s="170"/>
      <c r="C2" s="277"/>
      <c r="D2" s="277"/>
      <c r="E2" s="277"/>
      <c r="F2" s="277"/>
      <c r="G2" s="277"/>
      <c r="H2" s="277"/>
      <c r="I2" s="277"/>
      <c r="J2" s="277"/>
    </row>
    <row r="3" spans="1:10" ht="32.25" customHeight="1">
      <c r="A3" s="171"/>
      <c r="B3" s="172"/>
      <c r="C3" s="277"/>
      <c r="D3" s="277"/>
      <c r="E3" s="277"/>
      <c r="F3" s="277"/>
      <c r="G3" s="277"/>
      <c r="H3" s="277"/>
      <c r="I3" s="277"/>
      <c r="J3" s="277"/>
    </row>
    <row r="4" spans="1:10" ht="27" customHeight="1">
      <c r="A4" s="285" t="s">
        <v>213</v>
      </c>
      <c r="B4" s="286"/>
      <c r="C4" s="249" t="s">
        <v>214</v>
      </c>
      <c r="D4" s="212"/>
      <c r="E4" s="212"/>
      <c r="F4" s="212"/>
      <c r="G4" s="212"/>
      <c r="H4" s="212"/>
      <c r="I4" s="212"/>
      <c r="J4" s="212"/>
    </row>
    <row r="5" spans="1:10" ht="27" customHeight="1">
      <c r="A5" s="287"/>
      <c r="B5" s="288"/>
      <c r="C5" s="212"/>
      <c r="D5" s="212"/>
      <c r="E5" s="212"/>
      <c r="F5" s="212"/>
      <c r="G5" s="212"/>
      <c r="H5" s="212"/>
      <c r="I5" s="212"/>
      <c r="J5" s="212"/>
    </row>
    <row r="6" spans="1:10" ht="27" customHeight="1">
      <c r="A6" s="287"/>
      <c r="B6" s="288"/>
      <c r="C6" s="212"/>
      <c r="D6" s="212"/>
      <c r="E6" s="212"/>
      <c r="F6" s="212"/>
      <c r="G6" s="212"/>
      <c r="H6" s="212"/>
      <c r="I6" s="212"/>
      <c r="J6" s="212"/>
    </row>
    <row r="7" spans="1:10" ht="15.75">
      <c r="A7" s="287"/>
      <c r="B7" s="288"/>
      <c r="C7" s="291" t="s">
        <v>158</v>
      </c>
      <c r="D7" s="279"/>
      <c r="E7" s="279"/>
      <c r="F7" s="279"/>
      <c r="G7" s="279"/>
      <c r="H7" s="279"/>
      <c r="I7" s="279"/>
      <c r="J7" s="279"/>
    </row>
    <row r="8" spans="1:10">
      <c r="A8" s="287"/>
      <c r="B8" s="288"/>
      <c r="C8" s="279"/>
      <c r="D8" s="279"/>
      <c r="E8" s="279"/>
      <c r="F8" s="279"/>
      <c r="G8" s="279"/>
      <c r="H8" s="279"/>
      <c r="I8" s="279"/>
      <c r="J8" s="279"/>
    </row>
    <row r="9" spans="1:10">
      <c r="A9" s="289"/>
      <c r="B9" s="290"/>
      <c r="C9" s="279"/>
      <c r="D9" s="279"/>
      <c r="E9" s="279"/>
      <c r="F9" s="279"/>
      <c r="G9" s="279"/>
      <c r="H9" s="279"/>
      <c r="I9" s="279"/>
      <c r="J9" s="280"/>
    </row>
    <row r="10" spans="1:10" ht="23.45">
      <c r="A10" s="36"/>
      <c r="B10" s="37"/>
      <c r="C10" s="59"/>
      <c r="D10" s="59"/>
      <c r="E10" s="59"/>
      <c r="F10" s="59"/>
      <c r="G10" s="59"/>
      <c r="H10" s="59"/>
      <c r="I10" s="59"/>
      <c r="J10" s="62"/>
    </row>
    <row r="11" spans="1:10" ht="33.75" customHeight="1">
      <c r="A11" s="195" t="s">
        <v>81</v>
      </c>
      <c r="B11" s="275"/>
      <c r="C11" s="275"/>
      <c r="D11" s="199"/>
      <c r="E11" s="199"/>
      <c r="F11" s="74" t="s">
        <v>55</v>
      </c>
      <c r="G11" s="180"/>
      <c r="H11" s="180"/>
      <c r="I11" s="180"/>
      <c r="J11" s="38"/>
    </row>
    <row r="12" spans="1:10" ht="18">
      <c r="A12" s="197" t="s">
        <v>82</v>
      </c>
      <c r="B12" s="276"/>
      <c r="C12" s="276"/>
      <c r="D12" s="200"/>
      <c r="E12" s="200"/>
      <c r="F12" s="17" t="s">
        <v>83</v>
      </c>
      <c r="G12" s="200"/>
      <c r="H12" s="200"/>
      <c r="I12" s="200"/>
      <c r="J12" s="38"/>
    </row>
    <row r="13" spans="1:10">
      <c r="A13" s="13"/>
      <c r="B13" s="14"/>
      <c r="C13" s="14"/>
      <c r="D13" s="14"/>
      <c r="E13" s="15"/>
      <c r="F13" s="15"/>
      <c r="G13" s="16"/>
      <c r="H13" s="16"/>
      <c r="I13" s="16"/>
      <c r="J13" s="63"/>
    </row>
    <row r="14" spans="1:10" ht="109.15">
      <c r="A14" s="33" t="s">
        <v>160</v>
      </c>
      <c r="B14" s="33" t="s">
        <v>85</v>
      </c>
      <c r="C14" s="33" t="s">
        <v>86</v>
      </c>
      <c r="D14" s="33" t="s">
        <v>87</v>
      </c>
      <c r="E14" s="34" t="s">
        <v>88</v>
      </c>
      <c r="F14" s="33" t="s">
        <v>89</v>
      </c>
      <c r="G14" s="40" t="s">
        <v>139</v>
      </c>
      <c r="H14" s="33" t="s">
        <v>91</v>
      </c>
      <c r="I14" s="40" t="s">
        <v>92</v>
      </c>
      <c r="J14" s="39" t="s">
        <v>93</v>
      </c>
    </row>
    <row r="15" spans="1:10" ht="63.95" customHeight="1">
      <c r="A15" s="292" t="s">
        <v>215</v>
      </c>
      <c r="B15" s="187" t="s">
        <v>191</v>
      </c>
      <c r="C15" s="187" t="s">
        <v>192</v>
      </c>
      <c r="D15" s="187" t="s">
        <v>193</v>
      </c>
      <c r="E15" s="61" t="s">
        <v>216</v>
      </c>
      <c r="F15" s="304" t="s">
        <v>217</v>
      </c>
      <c r="G15" s="58"/>
      <c r="H15" s="187" t="str">
        <f>IF(G15="Sí","Mitigado",IF(G16="Sí","Progreso de mitigación satisfactorio",IF(G17="Sí","Progreso de mitigación satisfactorio","Criterio de no cumplimiento")))</f>
        <v>Criterio de no cumplimiento</v>
      </c>
      <c r="I15" s="3"/>
      <c r="J15" s="282"/>
    </row>
    <row r="16" spans="1:10" ht="66.95" customHeight="1">
      <c r="A16" s="293"/>
      <c r="B16" s="187"/>
      <c r="C16" s="187"/>
      <c r="D16" s="187"/>
      <c r="E16" s="61" t="s">
        <v>218</v>
      </c>
      <c r="F16" s="307"/>
      <c r="G16" s="58"/>
      <c r="H16" s="187"/>
      <c r="I16" s="3"/>
      <c r="J16" s="282"/>
    </row>
    <row r="17" spans="1:10" ht="57" customHeight="1">
      <c r="A17" s="293"/>
      <c r="B17" s="187"/>
      <c r="C17" s="187"/>
      <c r="D17" s="187"/>
      <c r="E17" s="61" t="s">
        <v>219</v>
      </c>
      <c r="F17" s="307"/>
      <c r="G17" s="58"/>
      <c r="H17" s="187"/>
      <c r="I17" s="3"/>
      <c r="J17" s="282"/>
    </row>
    <row r="18" spans="1:10" ht="101.1" customHeight="1">
      <c r="A18" s="292" t="s">
        <v>220</v>
      </c>
      <c r="B18" s="187" t="s">
        <v>191</v>
      </c>
      <c r="C18" s="187" t="s">
        <v>192</v>
      </c>
      <c r="D18" s="187" t="s">
        <v>193</v>
      </c>
      <c r="E18" s="61" t="s">
        <v>221</v>
      </c>
      <c r="F18" s="307"/>
      <c r="G18" s="58"/>
      <c r="H18" s="187" t="str">
        <f>IF(G18="Sí","Mitigado",IF(G19="Sí","Progreso de mitigación satisfactorio",IF(G20="Sí","Progreso de mitigación satisfactorio","Criterio de no cumplimiento")))</f>
        <v>Criterio de no cumplimiento</v>
      </c>
      <c r="I18" s="3"/>
      <c r="J18" s="282"/>
    </row>
    <row r="19" spans="1:10" ht="69" customHeight="1">
      <c r="A19" s="293"/>
      <c r="B19" s="187"/>
      <c r="C19" s="187"/>
      <c r="D19" s="187"/>
      <c r="E19" s="69" t="s">
        <v>222</v>
      </c>
      <c r="F19" s="307"/>
      <c r="G19" s="58"/>
      <c r="H19" s="187"/>
      <c r="I19" s="3"/>
      <c r="J19" s="282"/>
    </row>
    <row r="20" spans="1:10" ht="84" customHeight="1">
      <c r="A20" s="293"/>
      <c r="B20" s="187"/>
      <c r="C20" s="187"/>
      <c r="D20" s="187"/>
      <c r="E20" s="61" t="s">
        <v>223</v>
      </c>
      <c r="F20" s="307"/>
      <c r="G20" s="58"/>
      <c r="H20" s="187"/>
      <c r="I20" s="3"/>
      <c r="J20" s="282"/>
    </row>
    <row r="21" spans="1:10" ht="38.25" customHeight="1">
      <c r="A21" s="292" t="s">
        <v>224</v>
      </c>
      <c r="B21" s="187" t="s">
        <v>191</v>
      </c>
      <c r="C21" s="187" t="s">
        <v>192</v>
      </c>
      <c r="D21" s="187" t="s">
        <v>193</v>
      </c>
      <c r="E21" s="69" t="s">
        <v>225</v>
      </c>
      <c r="F21" s="307"/>
      <c r="G21" s="58"/>
      <c r="H21" s="187" t="str">
        <f>IF(OR(G21="Sí",G22="Sí"),"Mitigado",IF(G23="Sí","Progreso de mitigación satisfactorio", IF(G24="Sí","Progreso de mitigación satisfactorio", "Criterio de no cumplimiento")))</f>
        <v>Criterio de no cumplimiento</v>
      </c>
      <c r="I21" s="3"/>
      <c r="J21" s="282"/>
    </row>
    <row r="22" spans="1:10" ht="36.75" customHeight="1">
      <c r="A22" s="293"/>
      <c r="B22" s="187"/>
      <c r="C22" s="187"/>
      <c r="D22" s="187"/>
      <c r="E22" s="61" t="s">
        <v>226</v>
      </c>
      <c r="F22" s="307"/>
      <c r="G22" s="58"/>
      <c r="H22" s="187"/>
      <c r="I22" s="3"/>
      <c r="J22" s="282"/>
    </row>
    <row r="23" spans="1:10" ht="52.5" customHeight="1">
      <c r="A23" s="293"/>
      <c r="B23" s="187"/>
      <c r="C23" s="187"/>
      <c r="D23" s="187"/>
      <c r="E23" s="69" t="s">
        <v>227</v>
      </c>
      <c r="F23" s="307"/>
      <c r="G23" s="58"/>
      <c r="H23" s="187"/>
      <c r="I23" s="3"/>
      <c r="J23" s="282"/>
    </row>
    <row r="24" spans="1:10" ht="35.25" customHeight="1">
      <c r="A24" s="293"/>
      <c r="B24" s="187"/>
      <c r="C24" s="187"/>
      <c r="D24" s="187"/>
      <c r="E24" s="69" t="s">
        <v>223</v>
      </c>
      <c r="F24" s="307"/>
      <c r="G24" s="58"/>
      <c r="H24" s="187"/>
      <c r="I24" s="3"/>
      <c r="J24" s="282"/>
    </row>
    <row r="25" spans="1:10" ht="42.75" customHeight="1">
      <c r="A25" s="295" t="s">
        <v>228</v>
      </c>
      <c r="B25" s="187" t="s">
        <v>191</v>
      </c>
      <c r="C25" s="187" t="s">
        <v>192</v>
      </c>
      <c r="D25" s="187" t="s">
        <v>193</v>
      </c>
      <c r="E25" s="61" t="s">
        <v>229</v>
      </c>
      <c r="F25" s="307"/>
      <c r="G25" s="58"/>
      <c r="H25" s="187" t="str">
        <f>IF(OR(G25="Sí",G26="Sí"),"Mitigado",IF(G27="Sí","Progreso de mitigación satisfactorio", IF(G28="Sí","Progreso de mitigación satisfactorio", "Criterio de no cumplimiento")))</f>
        <v>Criterio de no cumplimiento</v>
      </c>
      <c r="I25" s="3"/>
      <c r="J25" s="282"/>
    </row>
    <row r="26" spans="1:10" ht="48" customHeight="1">
      <c r="A26" s="293"/>
      <c r="B26" s="187"/>
      <c r="C26" s="187"/>
      <c r="D26" s="187"/>
      <c r="E26" s="61" t="s">
        <v>230</v>
      </c>
      <c r="F26" s="307"/>
      <c r="G26" s="58"/>
      <c r="H26" s="187"/>
      <c r="I26" s="3"/>
      <c r="J26" s="282"/>
    </row>
    <row r="27" spans="1:10" ht="48.95" customHeight="1">
      <c r="A27" s="293"/>
      <c r="B27" s="187"/>
      <c r="C27" s="187"/>
      <c r="D27" s="187"/>
      <c r="E27" s="61" t="s">
        <v>231</v>
      </c>
      <c r="F27" s="307"/>
      <c r="G27" s="58"/>
      <c r="H27" s="187"/>
      <c r="I27" s="3"/>
      <c r="J27" s="282"/>
    </row>
    <row r="28" spans="1:10" ht="30" customHeight="1">
      <c r="A28" s="293"/>
      <c r="B28" s="187"/>
      <c r="C28" s="187"/>
      <c r="D28" s="187"/>
      <c r="E28" s="61" t="s">
        <v>232</v>
      </c>
      <c r="F28" s="307"/>
      <c r="G28" s="58"/>
      <c r="H28" s="187"/>
      <c r="I28" s="3"/>
      <c r="J28" s="282"/>
    </row>
    <row r="29" spans="1:10">
      <c r="A29" s="292" t="s">
        <v>233</v>
      </c>
      <c r="B29" s="187" t="s">
        <v>191</v>
      </c>
      <c r="C29" s="187" t="s">
        <v>192</v>
      </c>
      <c r="D29" s="187" t="s">
        <v>193</v>
      </c>
      <c r="E29" s="61" t="s">
        <v>234</v>
      </c>
      <c r="F29" s="307"/>
      <c r="G29" s="58"/>
      <c r="H29" s="187" t="str">
        <f>IF(OR(G29="Sí",G30="Sí"),"Mitigado",IF(G31="Sí","Progreso de mitigación satisfactorio",IF(G32="Sí","Progreso de mitigación satisfactorio",IF(G33="Sí","Progreso de mitigación satisfactorio","Criterio de no cumplimiento"))))</f>
        <v>Criterio de no cumplimiento</v>
      </c>
      <c r="I29" s="3"/>
      <c r="J29" s="282"/>
    </row>
    <row r="30" spans="1:10" ht="50.25" customHeight="1">
      <c r="A30" s="293"/>
      <c r="B30" s="187"/>
      <c r="C30" s="187"/>
      <c r="D30" s="187"/>
      <c r="E30" s="61" t="s">
        <v>235</v>
      </c>
      <c r="F30" s="307"/>
      <c r="G30" s="58"/>
      <c r="H30" s="187"/>
      <c r="I30" s="3"/>
      <c r="J30" s="282"/>
    </row>
    <row r="31" spans="1:10" ht="49.5" customHeight="1">
      <c r="A31" s="293"/>
      <c r="B31" s="187"/>
      <c r="C31" s="187"/>
      <c r="D31" s="187"/>
      <c r="E31" s="61" t="s">
        <v>236</v>
      </c>
      <c r="F31" s="307"/>
      <c r="G31" s="58"/>
      <c r="H31" s="187"/>
      <c r="I31" s="3"/>
      <c r="J31" s="282"/>
    </row>
    <row r="32" spans="1:10" ht="48.75" customHeight="1">
      <c r="A32" s="293"/>
      <c r="B32" s="187"/>
      <c r="C32" s="187"/>
      <c r="D32" s="187"/>
      <c r="E32" s="61" t="s">
        <v>237</v>
      </c>
      <c r="F32" s="307"/>
      <c r="G32" s="58"/>
      <c r="H32" s="187"/>
      <c r="I32" s="3"/>
      <c r="J32" s="282"/>
    </row>
    <row r="33" spans="1:10" ht="31.5" customHeight="1">
      <c r="A33" s="293"/>
      <c r="B33" s="187"/>
      <c r="C33" s="187"/>
      <c r="D33" s="187"/>
      <c r="E33" s="61" t="s">
        <v>238</v>
      </c>
      <c r="F33" s="308"/>
      <c r="G33" s="58"/>
      <c r="H33" s="187"/>
      <c r="I33" s="3"/>
      <c r="J33" s="282"/>
    </row>
    <row r="34" spans="1:10" ht="112.5" customHeight="1">
      <c r="A34" s="292" t="s">
        <v>239</v>
      </c>
      <c r="B34" s="187" t="s">
        <v>191</v>
      </c>
      <c r="C34" s="187" t="s">
        <v>240</v>
      </c>
      <c r="D34" s="187" t="s">
        <v>241</v>
      </c>
      <c r="E34" s="61" t="s">
        <v>242</v>
      </c>
      <c r="F34" s="71" t="s">
        <v>243</v>
      </c>
      <c r="G34" s="58"/>
      <c r="H34" s="187" t="str">
        <f>IF(G34="Sí","Mitigado",IF(G35="Sí","Progreso de mitigación satisfactorio",IF(G36="Sí","Progreso de mitigación satisfactorio","Criterio de no cumplimiento")))</f>
        <v>Criterio de no cumplimiento</v>
      </c>
      <c r="I34" s="3"/>
      <c r="J34" s="282"/>
    </row>
    <row r="35" spans="1:10" ht="19.5" customHeight="1">
      <c r="A35" s="294"/>
      <c r="B35" s="187"/>
      <c r="C35" s="187"/>
      <c r="D35" s="187"/>
      <c r="E35" s="61" t="s">
        <v>244</v>
      </c>
      <c r="F35" s="304" t="s">
        <v>245</v>
      </c>
      <c r="G35" s="58"/>
      <c r="H35" s="187"/>
      <c r="I35" s="3"/>
      <c r="J35" s="282"/>
    </row>
    <row r="36" spans="1:10" ht="33.75" customHeight="1">
      <c r="A36" s="294"/>
      <c r="B36" s="187"/>
      <c r="C36" s="187"/>
      <c r="D36" s="187"/>
      <c r="E36" s="61" t="s">
        <v>246</v>
      </c>
      <c r="F36" s="305"/>
      <c r="G36" s="58"/>
      <c r="H36" s="187"/>
      <c r="I36" s="3"/>
      <c r="J36" s="282"/>
    </row>
    <row r="37" spans="1:10" ht="81.75" customHeight="1">
      <c r="A37" s="292" t="s">
        <v>247</v>
      </c>
      <c r="B37" s="187" t="s">
        <v>191</v>
      </c>
      <c r="C37" s="187" t="s">
        <v>240</v>
      </c>
      <c r="D37" s="221" t="s">
        <v>241</v>
      </c>
      <c r="E37" s="61" t="s">
        <v>248</v>
      </c>
      <c r="F37" s="71" t="s">
        <v>249</v>
      </c>
      <c r="G37" s="58"/>
      <c r="H37" s="187" t="str">
        <f>IF(G37="Sí","Mitigado",IF(G38="Sí","Progreso de mitigación satisfactorio",IF(G39="Sí","Progreso de mitigación satisfactorio","Criterio de no cumplimiento")))</f>
        <v>Criterio de no cumplimiento</v>
      </c>
      <c r="I37" s="3"/>
      <c r="J37" s="282"/>
    </row>
    <row r="38" spans="1:10" ht="54" customHeight="1">
      <c r="A38" s="294"/>
      <c r="B38" s="187"/>
      <c r="C38" s="187"/>
      <c r="D38" s="222"/>
      <c r="E38" s="61" t="s">
        <v>250</v>
      </c>
      <c r="F38" s="304" t="s">
        <v>251</v>
      </c>
      <c r="G38" s="58"/>
      <c r="H38" s="187"/>
      <c r="I38" s="3"/>
      <c r="J38" s="282"/>
    </row>
    <row r="39" spans="1:10" ht="36" customHeight="1">
      <c r="A39" s="294"/>
      <c r="B39" s="187"/>
      <c r="C39" s="187"/>
      <c r="D39" s="223"/>
      <c r="E39" s="61" t="s">
        <v>246</v>
      </c>
      <c r="F39" s="305"/>
      <c r="G39" s="58"/>
      <c r="H39" s="187"/>
      <c r="I39" s="3"/>
      <c r="J39" s="282"/>
    </row>
    <row r="40" spans="1:10" ht="166.5" customHeight="1">
      <c r="A40" s="292" t="s">
        <v>252</v>
      </c>
      <c r="B40" s="292" t="s">
        <v>205</v>
      </c>
      <c r="C40" s="292" t="s">
        <v>206</v>
      </c>
      <c r="D40" s="292" t="s">
        <v>253</v>
      </c>
      <c r="E40" s="61" t="s">
        <v>254</v>
      </c>
      <c r="F40" s="71" t="s">
        <v>255</v>
      </c>
      <c r="G40" s="58"/>
      <c r="H40" s="187" t="str">
        <f>IF(AND(G40="Sí",G41="Sí"),"Mitigado",IF(G42="Sí","Progreso de mitigación satisfactorio", IF(G43="Sí","Progreso de mitigación satisfactorio", "Criterio de no cumplimiento")))</f>
        <v>Criterio de no cumplimiento</v>
      </c>
      <c r="I40" s="3"/>
      <c r="J40" s="282"/>
    </row>
    <row r="41" spans="1:10" ht="36.75" customHeight="1">
      <c r="A41" s="294"/>
      <c r="B41" s="293"/>
      <c r="C41" s="293"/>
      <c r="D41" s="293"/>
      <c r="E41" s="61" t="s">
        <v>256</v>
      </c>
      <c r="F41" s="71" t="s">
        <v>257</v>
      </c>
      <c r="G41" s="58"/>
      <c r="H41" s="187"/>
      <c r="I41" s="3"/>
      <c r="J41" s="282"/>
    </row>
    <row r="42" spans="1:10" ht="75.75" customHeight="1">
      <c r="A42" s="294"/>
      <c r="B42" s="293"/>
      <c r="C42" s="293"/>
      <c r="D42" s="293"/>
      <c r="E42" s="61" t="s">
        <v>258</v>
      </c>
      <c r="F42" s="304" t="s">
        <v>259</v>
      </c>
      <c r="G42" s="58"/>
      <c r="H42" s="187"/>
      <c r="I42" s="3"/>
      <c r="J42" s="282"/>
    </row>
    <row r="43" spans="1:10" ht="63" customHeight="1">
      <c r="A43" s="294"/>
      <c r="B43" s="293"/>
      <c r="C43" s="293"/>
      <c r="D43" s="293"/>
      <c r="E43" s="61" t="s">
        <v>223</v>
      </c>
      <c r="F43" s="305"/>
      <c r="G43" s="58"/>
      <c r="H43" s="187"/>
      <c r="I43" s="3"/>
      <c r="J43" s="282"/>
    </row>
    <row r="44" spans="1:10" ht="408.75" customHeight="1">
      <c r="A44" s="292" t="s">
        <v>260</v>
      </c>
      <c r="B44" s="293" t="s">
        <v>205</v>
      </c>
      <c r="C44" s="293" t="s">
        <v>206</v>
      </c>
      <c r="D44" s="293" t="s">
        <v>253</v>
      </c>
      <c r="E44" s="61" t="s">
        <v>261</v>
      </c>
      <c r="F44" s="71" t="s">
        <v>262</v>
      </c>
      <c r="G44" s="58"/>
      <c r="H44" s="187" t="str">
        <f>IF(G44="Sí","Mitigado",IF(G45="Sí","Progreso de mitigación satisfactorio",IF(G46="Sí","Progreso de mitigación satisfactorio","Criterio de no cumplimiento")))</f>
        <v>Criterio de no cumplimiento</v>
      </c>
      <c r="I44" s="3"/>
      <c r="J44" s="282"/>
    </row>
    <row r="45" spans="1:10" ht="30.75">
      <c r="A45" s="293"/>
      <c r="B45" s="293"/>
      <c r="C45" s="293"/>
      <c r="D45" s="293"/>
      <c r="E45" s="61" t="s">
        <v>263</v>
      </c>
      <c r="F45" s="304" t="s">
        <v>264</v>
      </c>
      <c r="G45" s="58"/>
      <c r="H45" s="187"/>
      <c r="I45" s="3"/>
      <c r="J45" s="282"/>
    </row>
    <row r="46" spans="1:10" ht="15.75">
      <c r="A46" s="293"/>
      <c r="B46" s="293"/>
      <c r="C46" s="293"/>
      <c r="D46" s="293"/>
      <c r="E46" s="61" t="s">
        <v>223</v>
      </c>
      <c r="F46" s="305"/>
      <c r="G46" s="58"/>
      <c r="H46" s="187"/>
      <c r="I46" s="3"/>
      <c r="J46" s="282"/>
    </row>
    <row r="47" spans="1:10" ht="175.5" customHeight="1">
      <c r="A47" s="292" t="s">
        <v>265</v>
      </c>
      <c r="B47" s="293" t="s">
        <v>205</v>
      </c>
      <c r="C47" s="293" t="s">
        <v>206</v>
      </c>
      <c r="D47" s="292" t="s">
        <v>266</v>
      </c>
      <c r="E47" s="88" t="s">
        <v>267</v>
      </c>
      <c r="F47" s="304" t="s">
        <v>268</v>
      </c>
      <c r="G47" s="58"/>
      <c r="H47" s="187" t="str">
        <f>IF(AND(G47="Sí",G48="Sí"),"Mitigado",IF(G49="Sí","Progreso de mitigación satisfactorio",IF(G50="Sí","Progreso de mitigación satisfactorio",IF(G51="Sí","Progreso de mitigación satisfactorio","Criterio de no cumplimiento"))))</f>
        <v>Criterio de no cumplimiento</v>
      </c>
      <c r="I47" s="3"/>
      <c r="J47" s="282"/>
    </row>
    <row r="48" spans="1:10" ht="221.25" customHeight="1">
      <c r="A48" s="293"/>
      <c r="B48" s="293"/>
      <c r="C48" s="293"/>
      <c r="D48" s="293"/>
      <c r="E48" s="41" t="s">
        <v>269</v>
      </c>
      <c r="F48" s="305"/>
      <c r="G48" s="58"/>
      <c r="H48" s="187"/>
      <c r="I48" s="3"/>
      <c r="J48" s="282"/>
    </row>
    <row r="49" spans="1:10" ht="43.5" customHeight="1">
      <c r="A49" s="293"/>
      <c r="B49" s="293"/>
      <c r="C49" s="293"/>
      <c r="D49" s="293"/>
      <c r="E49" s="61" t="s">
        <v>270</v>
      </c>
      <c r="F49" s="304" t="s">
        <v>271</v>
      </c>
      <c r="G49" s="58"/>
      <c r="H49" s="187"/>
      <c r="I49" s="3"/>
      <c r="J49" s="282"/>
    </row>
    <row r="50" spans="1:10" ht="32.25" customHeight="1">
      <c r="A50" s="293"/>
      <c r="B50" s="293"/>
      <c r="C50" s="293"/>
      <c r="D50" s="293"/>
      <c r="E50" s="61" t="s">
        <v>232</v>
      </c>
      <c r="F50" s="306"/>
      <c r="G50" s="58"/>
      <c r="H50" s="187"/>
      <c r="I50" s="3"/>
      <c r="J50" s="282"/>
    </row>
    <row r="51" spans="1:10" ht="48.75" customHeight="1">
      <c r="A51" s="293"/>
      <c r="B51" s="293"/>
      <c r="C51" s="293"/>
      <c r="D51" s="293"/>
      <c r="E51" s="61" t="s">
        <v>272</v>
      </c>
      <c r="F51" s="305"/>
      <c r="G51" s="58"/>
      <c r="H51" s="187"/>
      <c r="I51" s="3"/>
      <c r="J51" s="282"/>
    </row>
    <row r="52" spans="1:10">
      <c r="G52" s="2"/>
      <c r="H52" s="2"/>
    </row>
    <row r="53" spans="1:10">
      <c r="G53" s="2"/>
      <c r="H53" s="2"/>
    </row>
    <row r="54" spans="1:10" ht="42.95" customHeight="1">
      <c r="A54" s="296" t="s">
        <v>130</v>
      </c>
      <c r="B54" s="297"/>
      <c r="C54" s="297"/>
      <c r="D54" s="297"/>
      <c r="E54" s="297"/>
      <c r="F54" s="297"/>
      <c r="G54" s="298" t="s">
        <v>212</v>
      </c>
      <c r="H54" s="299"/>
      <c r="I54" s="300"/>
      <c r="J54" s="284">
        <f>(COUNTIF(G29:G51,"Yes")/23)*100</f>
        <v>0</v>
      </c>
    </row>
    <row r="55" spans="1:10" ht="60" customHeight="1">
      <c r="A55" s="297"/>
      <c r="B55" s="297"/>
      <c r="C55" s="297"/>
      <c r="D55" s="297"/>
      <c r="E55" s="297"/>
      <c r="F55" s="297"/>
      <c r="G55" s="301"/>
      <c r="H55" s="302"/>
      <c r="I55" s="303"/>
      <c r="J55" s="242"/>
    </row>
    <row r="56" spans="1:10">
      <c r="G56" s="2"/>
      <c r="H56" s="2"/>
    </row>
    <row r="57" spans="1:10">
      <c r="G57" s="2"/>
      <c r="H57" s="2"/>
    </row>
    <row r="58" spans="1:10">
      <c r="G58" s="2"/>
      <c r="H58" s="2"/>
    </row>
    <row r="59" spans="1:10">
      <c r="G59" s="2"/>
      <c r="H59" s="2"/>
    </row>
    <row r="60" spans="1:10">
      <c r="G60" s="2"/>
      <c r="H60" s="2"/>
    </row>
    <row r="61" spans="1:10">
      <c r="G61" s="2"/>
      <c r="H61" s="2"/>
    </row>
    <row r="62" spans="1:10">
      <c r="G62" s="2"/>
      <c r="H62" s="2"/>
    </row>
    <row r="63" spans="1:10">
      <c r="G63" s="2"/>
      <c r="H63" s="2"/>
    </row>
    <row r="64" spans="1:10">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row r="83" spans="7:8">
      <c r="G83" s="2"/>
      <c r="H83" s="2"/>
    </row>
    <row r="84" spans="7:8">
      <c r="G84" s="2"/>
      <c r="H84" s="2"/>
    </row>
    <row r="85" spans="7:8">
      <c r="G85" s="2"/>
      <c r="H85" s="2"/>
    </row>
    <row r="86" spans="7:8">
      <c r="G86" s="2"/>
      <c r="H86" s="2"/>
    </row>
    <row r="87" spans="7:8">
      <c r="G87" s="2"/>
      <c r="H87" s="2"/>
    </row>
    <row r="88" spans="7:8">
      <c r="G88" s="2"/>
      <c r="H88" s="2"/>
    </row>
    <row r="89" spans="7:8">
      <c r="G89" s="2"/>
      <c r="H89" s="2"/>
    </row>
    <row r="90" spans="7:8">
      <c r="G90" s="2"/>
      <c r="H90" s="2"/>
    </row>
    <row r="91" spans="7:8">
      <c r="G91" s="2"/>
      <c r="H91" s="2"/>
    </row>
    <row r="92" spans="7:8">
      <c r="G92" s="2"/>
      <c r="H92" s="2"/>
    </row>
    <row r="93" spans="7:8">
      <c r="G93" s="2"/>
      <c r="H93" s="2"/>
    </row>
    <row r="94" spans="7:8">
      <c r="G94" s="2"/>
      <c r="H94" s="2"/>
    </row>
    <row r="95" spans="7:8">
      <c r="G95" s="2"/>
      <c r="H95" s="2"/>
    </row>
    <row r="96" spans="7:8">
      <c r="G96" s="2"/>
      <c r="H96" s="2"/>
    </row>
    <row r="97" spans="7:8">
      <c r="G97" s="2"/>
      <c r="H97" s="2"/>
    </row>
    <row r="98" spans="7:8">
      <c r="G98" s="2"/>
      <c r="H98" s="2"/>
    </row>
    <row r="99" spans="7:8">
      <c r="G99" s="2"/>
      <c r="H99" s="2"/>
    </row>
    <row r="100" spans="7:8">
      <c r="G100" s="2"/>
      <c r="H100" s="2"/>
    </row>
    <row r="101" spans="7:8">
      <c r="G101" s="2"/>
      <c r="H101" s="2"/>
    </row>
    <row r="102" spans="7:8">
      <c r="G102" s="2"/>
      <c r="H102" s="2"/>
    </row>
    <row r="103" spans="7:8">
      <c r="G103" s="2"/>
      <c r="H103" s="2"/>
    </row>
    <row r="104" spans="7:8">
      <c r="G104" s="2"/>
      <c r="H104" s="2"/>
    </row>
    <row r="105" spans="7:8">
      <c r="G105" s="2"/>
      <c r="H105" s="2"/>
    </row>
    <row r="106" spans="7:8">
      <c r="G106" s="2"/>
      <c r="H106" s="2"/>
    </row>
    <row r="107" spans="7:8">
      <c r="G107" s="2"/>
      <c r="H107" s="2"/>
    </row>
    <row r="108" spans="7:8">
      <c r="G108" s="2"/>
      <c r="H108" s="2"/>
    </row>
    <row r="109" spans="7:8">
      <c r="G109" s="2"/>
      <c r="H109" s="2"/>
    </row>
    <row r="110" spans="7:8">
      <c r="G110" s="2"/>
      <c r="H110" s="2"/>
    </row>
    <row r="111" spans="7:8">
      <c r="G111" s="2"/>
      <c r="H111" s="2"/>
    </row>
    <row r="112" spans="7:8">
      <c r="G112" s="2"/>
      <c r="H112" s="2"/>
    </row>
    <row r="113" spans="7:8">
      <c r="G113" s="2"/>
      <c r="H113" s="2"/>
    </row>
    <row r="114" spans="7:8">
      <c r="G114" s="2"/>
      <c r="H114" s="2"/>
    </row>
    <row r="115" spans="7:8">
      <c r="G115" s="2"/>
      <c r="H115" s="2"/>
    </row>
    <row r="116" spans="7:8">
      <c r="G116" s="2"/>
      <c r="H116" s="2"/>
    </row>
    <row r="117" spans="7:8">
      <c r="G117" s="2"/>
      <c r="H117" s="2"/>
    </row>
    <row r="118" spans="7:8">
      <c r="G118" s="2"/>
      <c r="H118" s="2"/>
    </row>
    <row r="119" spans="7:8">
      <c r="G119" s="2"/>
      <c r="H119" s="2"/>
    </row>
    <row r="120" spans="7:8">
      <c r="G120" s="2"/>
      <c r="H120" s="2"/>
    </row>
    <row r="121" spans="7:8">
      <c r="G121" s="2"/>
      <c r="H121" s="2"/>
    </row>
    <row r="122" spans="7:8">
      <c r="G122" s="2"/>
      <c r="H122" s="2"/>
    </row>
    <row r="123" spans="7:8">
      <c r="G123" s="2"/>
      <c r="H123" s="2"/>
    </row>
    <row r="124" spans="7:8">
      <c r="G124" s="2"/>
      <c r="H124" s="2"/>
    </row>
    <row r="125" spans="7:8">
      <c r="G125" s="2"/>
      <c r="H125" s="2"/>
    </row>
    <row r="126" spans="7:8">
      <c r="G126" s="2"/>
      <c r="H126" s="2"/>
    </row>
    <row r="127" spans="7:8">
      <c r="G127" s="2"/>
      <c r="H127" s="2"/>
    </row>
  </sheetData>
  <mergeCells count="81">
    <mergeCell ref="F47:F48"/>
    <mergeCell ref="F49:F51"/>
    <mergeCell ref="G11:I11"/>
    <mergeCell ref="G12:I12"/>
    <mergeCell ref="F15:F33"/>
    <mergeCell ref="F35:F36"/>
    <mergeCell ref="F38:F39"/>
    <mergeCell ref="F42:F43"/>
    <mergeCell ref="F45:F46"/>
    <mergeCell ref="H15:H17"/>
    <mergeCell ref="H18:H20"/>
    <mergeCell ref="H21:H24"/>
    <mergeCell ref="H25:H28"/>
    <mergeCell ref="H29:H33"/>
    <mergeCell ref="J34:J36"/>
    <mergeCell ref="J37:J39"/>
    <mergeCell ref="J40:J43"/>
    <mergeCell ref="J44:J46"/>
    <mergeCell ref="J47:J51"/>
    <mergeCell ref="J15:J17"/>
    <mergeCell ref="J18:J20"/>
    <mergeCell ref="J21:J24"/>
    <mergeCell ref="J25:J28"/>
    <mergeCell ref="J29:J33"/>
    <mergeCell ref="A54:F55"/>
    <mergeCell ref="G54:I55"/>
    <mergeCell ref="J54:J55"/>
    <mergeCell ref="H34:H36"/>
    <mergeCell ref="H37:H39"/>
    <mergeCell ref="H40:H43"/>
    <mergeCell ref="H44:H46"/>
    <mergeCell ref="H47:H51"/>
    <mergeCell ref="A44:A46"/>
    <mergeCell ref="B44:B46"/>
    <mergeCell ref="C44:C46"/>
    <mergeCell ref="D44:D46"/>
    <mergeCell ref="A47:A51"/>
    <mergeCell ref="B47:B51"/>
    <mergeCell ref="C47:C51"/>
    <mergeCell ref="D47:D51"/>
    <mergeCell ref="A37:A39"/>
    <mergeCell ref="A40:A43"/>
    <mergeCell ref="B40:B43"/>
    <mergeCell ref="C40:C43"/>
    <mergeCell ref="D40:D43"/>
    <mergeCell ref="B37:B39"/>
    <mergeCell ref="C37:C39"/>
    <mergeCell ref="D37:D39"/>
    <mergeCell ref="A34:A36"/>
    <mergeCell ref="B34:B36"/>
    <mergeCell ref="C34:C36"/>
    <mergeCell ref="D34:D36"/>
    <mergeCell ref="A21:A24"/>
    <mergeCell ref="A25:A28"/>
    <mergeCell ref="A29:A33"/>
    <mergeCell ref="B29:B33"/>
    <mergeCell ref="C29:C33"/>
    <mergeCell ref="B21:B24"/>
    <mergeCell ref="C21:C24"/>
    <mergeCell ref="D21:D24"/>
    <mergeCell ref="B25:B28"/>
    <mergeCell ref="C25:C28"/>
    <mergeCell ref="D25:D28"/>
    <mergeCell ref="D29:D33"/>
    <mergeCell ref="A15:A17"/>
    <mergeCell ref="B15:B17"/>
    <mergeCell ref="C15:C17"/>
    <mergeCell ref="D15:D17"/>
    <mergeCell ref="A18:A20"/>
    <mergeCell ref="B18:B20"/>
    <mergeCell ref="C18:C20"/>
    <mergeCell ref="D18:D20"/>
    <mergeCell ref="A12:C12"/>
    <mergeCell ref="D12:E12"/>
    <mergeCell ref="A1:B3"/>
    <mergeCell ref="C1:J3"/>
    <mergeCell ref="A4:B9"/>
    <mergeCell ref="C4:J6"/>
    <mergeCell ref="C7:J9"/>
    <mergeCell ref="A11:C11"/>
    <mergeCell ref="D11:E11"/>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3D03093A-6A07-455E-9D71-B22BA2F94343}">
          <x14:formula1>
            <xm:f>'Lista Aux.'!$A$2:$A$3</xm:f>
          </x14:formula1>
          <xm:sqref>H52:H53 G15:G53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BC29-7A27-1642-9C24-20745366BD65}">
  <dimension ref="A1:J51"/>
  <sheetViews>
    <sheetView topLeftCell="A11" zoomScale="75" workbookViewId="0">
      <selection activeCell="E46" sqref="E46"/>
    </sheetView>
  </sheetViews>
  <sheetFormatPr defaultColWidth="11" defaultRowHeight="15.6"/>
  <cols>
    <col min="1" max="1" width="19" style="2" customWidth="1"/>
    <col min="3" max="3" width="11.625" customWidth="1"/>
    <col min="4" max="4" width="13.875" customWidth="1"/>
    <col min="5" max="5" width="96.875" style="22" customWidth="1"/>
    <col min="6" max="6" width="51.375" customWidth="1"/>
    <col min="7" max="8" width="20.5" customWidth="1"/>
    <col min="9" max="9" width="54.5" customWidth="1"/>
    <col min="10" max="10" width="26.875" customWidth="1"/>
    <col min="11" max="11" width="21" customWidth="1"/>
  </cols>
  <sheetData>
    <row r="1" spans="1:10" ht="33" customHeight="1">
      <c r="A1" s="167" t="s">
        <v>155</v>
      </c>
      <c r="B1" s="168"/>
      <c r="C1" s="277" t="s">
        <v>77</v>
      </c>
      <c r="D1" s="277"/>
      <c r="E1" s="277"/>
      <c r="F1" s="277"/>
      <c r="G1" s="277"/>
      <c r="H1" s="277"/>
      <c r="I1" s="277"/>
      <c r="J1" s="277"/>
    </row>
    <row r="2" spans="1:10" ht="22.5" customHeight="1">
      <c r="A2" s="169"/>
      <c r="B2" s="170"/>
      <c r="C2" s="277"/>
      <c r="D2" s="277"/>
      <c r="E2" s="277"/>
      <c r="F2" s="277"/>
      <c r="G2" s="277"/>
      <c r="H2" s="277"/>
      <c r="I2" s="277"/>
      <c r="J2" s="277"/>
    </row>
    <row r="3" spans="1:10" ht="31.5" customHeight="1">
      <c r="A3" s="171"/>
      <c r="B3" s="172"/>
      <c r="C3" s="277"/>
      <c r="D3" s="277"/>
      <c r="E3" s="277"/>
      <c r="F3" s="277"/>
      <c r="G3" s="277"/>
      <c r="H3" s="277"/>
      <c r="I3" s="277"/>
      <c r="J3" s="277"/>
    </row>
    <row r="4" spans="1:10" ht="27.95" customHeight="1">
      <c r="A4" s="189" t="s">
        <v>273</v>
      </c>
      <c r="B4" s="190"/>
      <c r="C4" s="249" t="s">
        <v>274</v>
      </c>
      <c r="D4" s="309"/>
      <c r="E4" s="309"/>
      <c r="F4" s="309"/>
      <c r="G4" s="309"/>
      <c r="H4" s="309"/>
      <c r="I4" s="309"/>
      <c r="J4" s="309"/>
    </row>
    <row r="5" spans="1:10">
      <c r="A5" s="191"/>
      <c r="B5" s="192"/>
      <c r="C5" s="309"/>
      <c r="D5" s="309"/>
      <c r="E5" s="309"/>
      <c r="F5" s="309"/>
      <c r="G5" s="309"/>
      <c r="H5" s="309"/>
      <c r="I5" s="309"/>
      <c r="J5" s="309"/>
    </row>
    <row r="6" spans="1:10" ht="30" customHeight="1">
      <c r="A6" s="191"/>
      <c r="B6" s="192"/>
      <c r="C6" s="309"/>
      <c r="D6" s="309"/>
      <c r="E6" s="309"/>
      <c r="F6" s="309"/>
      <c r="G6" s="309"/>
      <c r="H6" s="309"/>
      <c r="I6" s="309"/>
      <c r="J6" s="309"/>
    </row>
    <row r="7" spans="1:10" ht="15.75">
      <c r="A7" s="191"/>
      <c r="B7" s="192"/>
      <c r="C7" s="249" t="s">
        <v>275</v>
      </c>
      <c r="D7" s="310"/>
      <c r="E7" s="310"/>
      <c r="F7" s="310"/>
      <c r="G7" s="310"/>
      <c r="H7" s="310"/>
      <c r="I7" s="310"/>
      <c r="J7" s="310"/>
    </row>
    <row r="8" spans="1:10">
      <c r="A8" s="191"/>
      <c r="B8" s="192"/>
      <c r="C8" s="310"/>
      <c r="D8" s="310"/>
      <c r="E8" s="310"/>
      <c r="F8" s="310"/>
      <c r="G8" s="310"/>
      <c r="H8" s="310"/>
      <c r="I8" s="310"/>
      <c r="J8" s="310"/>
    </row>
    <row r="9" spans="1:10">
      <c r="A9" s="193"/>
      <c r="B9" s="194"/>
      <c r="C9" s="310"/>
      <c r="D9" s="310"/>
      <c r="E9" s="310"/>
      <c r="F9" s="310"/>
      <c r="G9" s="310"/>
      <c r="H9" s="310"/>
      <c r="I9" s="310"/>
      <c r="J9" s="310"/>
    </row>
    <row r="10" spans="1:10" ht="23.45">
      <c r="A10" s="23"/>
      <c r="B10" s="12"/>
      <c r="C10" s="59"/>
      <c r="D10" s="59"/>
      <c r="E10" s="59"/>
      <c r="F10" s="59"/>
      <c r="G10" s="59"/>
      <c r="H10" s="59"/>
      <c r="I10" s="59"/>
      <c r="J10" s="60"/>
    </row>
    <row r="11" spans="1:10" ht="35.25" customHeight="1">
      <c r="A11" s="195" t="s">
        <v>159</v>
      </c>
      <c r="B11" s="275"/>
      <c r="C11" s="275"/>
      <c r="D11" s="180"/>
      <c r="E11" s="180"/>
      <c r="F11" s="74" t="s">
        <v>55</v>
      </c>
      <c r="G11" s="180"/>
      <c r="H11" s="180"/>
      <c r="I11" s="180"/>
      <c r="J11" s="250"/>
    </row>
    <row r="12" spans="1:10" ht="18">
      <c r="A12" s="197" t="s">
        <v>82</v>
      </c>
      <c r="B12" s="276"/>
      <c r="C12" s="276"/>
      <c r="D12" s="200"/>
      <c r="E12" s="200"/>
      <c r="F12" s="17" t="s">
        <v>83</v>
      </c>
      <c r="G12" s="200"/>
      <c r="H12" s="200"/>
      <c r="I12" s="200"/>
      <c r="J12" s="251"/>
    </row>
    <row r="13" spans="1:10">
      <c r="A13" s="26"/>
      <c r="B13" s="14"/>
      <c r="C13" s="14"/>
      <c r="D13" s="14"/>
      <c r="E13" s="25"/>
      <c r="F13" s="15"/>
      <c r="G13" s="16"/>
      <c r="H13" s="16"/>
      <c r="I13" s="16"/>
      <c r="J13" s="66"/>
    </row>
    <row r="14" spans="1:10" ht="106.5" customHeight="1">
      <c r="A14" s="33" t="s">
        <v>160</v>
      </c>
      <c r="B14" s="33" t="s">
        <v>85</v>
      </c>
      <c r="C14" s="33" t="s">
        <v>86</v>
      </c>
      <c r="D14" s="33" t="s">
        <v>87</v>
      </c>
      <c r="E14" s="34" t="s">
        <v>88</v>
      </c>
      <c r="F14" s="33" t="s">
        <v>89</v>
      </c>
      <c r="G14" s="40" t="s">
        <v>139</v>
      </c>
      <c r="H14" s="33" t="s">
        <v>91</v>
      </c>
      <c r="I14" s="40" t="s">
        <v>92</v>
      </c>
      <c r="J14" s="39" t="s">
        <v>93</v>
      </c>
    </row>
    <row r="15" spans="1:10" ht="93" customHeight="1">
      <c r="A15" s="311" t="s">
        <v>276</v>
      </c>
      <c r="B15" s="187" t="s">
        <v>162</v>
      </c>
      <c r="C15" s="187" t="s">
        <v>192</v>
      </c>
      <c r="D15" s="187" t="s">
        <v>164</v>
      </c>
      <c r="E15" s="61" t="s">
        <v>277</v>
      </c>
      <c r="F15" s="3"/>
      <c r="G15" s="58"/>
      <c r="H15" s="187" t="str">
        <f>IF(G15="Sí","Controlado",IF(G16="Sí","Progresando","Omitido"))</f>
        <v>Omitido</v>
      </c>
      <c r="I15" s="3"/>
      <c r="J15" s="313"/>
    </row>
    <row r="16" spans="1:10" ht="94.5" customHeight="1">
      <c r="A16" s="312"/>
      <c r="B16" s="187"/>
      <c r="C16" s="187"/>
      <c r="D16" s="187"/>
      <c r="E16" s="61" t="s">
        <v>278</v>
      </c>
      <c r="F16" s="3"/>
      <c r="G16" s="58"/>
      <c r="H16" s="187"/>
      <c r="I16" s="3"/>
      <c r="J16" s="314"/>
    </row>
    <row r="17" spans="1:10" ht="51" customHeight="1">
      <c r="A17" s="311" t="s">
        <v>279</v>
      </c>
      <c r="B17" s="187" t="s">
        <v>162</v>
      </c>
      <c r="C17" s="187" t="s">
        <v>280</v>
      </c>
      <c r="D17" s="187" t="s">
        <v>164</v>
      </c>
      <c r="E17" s="61" t="s">
        <v>281</v>
      </c>
      <c r="F17" s="3"/>
      <c r="G17" s="58"/>
      <c r="H17" s="187" t="str">
        <f>IF(G17="Sí","Controlado",IF(G18="Sí","Progresando","Omitido"))</f>
        <v>Omitido</v>
      </c>
      <c r="I17" s="3"/>
      <c r="J17" s="313"/>
    </row>
    <row r="18" spans="1:10" ht="90" customHeight="1">
      <c r="A18" s="312"/>
      <c r="B18" s="187"/>
      <c r="C18" s="187"/>
      <c r="D18" s="187"/>
      <c r="E18" s="61" t="s">
        <v>282</v>
      </c>
      <c r="F18" s="3"/>
      <c r="G18" s="58"/>
      <c r="H18" s="187"/>
      <c r="I18" s="3"/>
      <c r="J18" s="314"/>
    </row>
    <row r="19" spans="1:10" ht="71.099999999999994" customHeight="1">
      <c r="A19" s="311" t="s">
        <v>283</v>
      </c>
      <c r="B19" s="187" t="s">
        <v>162</v>
      </c>
      <c r="C19" s="187" t="s">
        <v>280</v>
      </c>
      <c r="D19" s="187" t="s">
        <v>164</v>
      </c>
      <c r="E19" s="61" t="s">
        <v>284</v>
      </c>
      <c r="F19" s="3"/>
      <c r="G19" s="58"/>
      <c r="H19" s="187" t="str">
        <f>IF(G19="Sí","Controlado",IF(G20="Sí","Progresando","Omitido"))</f>
        <v>Omitido</v>
      </c>
      <c r="I19" s="3"/>
      <c r="J19" s="282"/>
    </row>
    <row r="20" spans="1:10" ht="93.75" customHeight="1">
      <c r="A20" s="312"/>
      <c r="B20" s="187"/>
      <c r="C20" s="187"/>
      <c r="D20" s="187"/>
      <c r="E20" s="61" t="s">
        <v>285</v>
      </c>
      <c r="F20" s="3"/>
      <c r="G20" s="58"/>
      <c r="H20" s="187"/>
      <c r="I20" s="3"/>
      <c r="J20" s="282"/>
    </row>
    <row r="21" spans="1:10" ht="81.75" customHeight="1">
      <c r="A21" s="311" t="s">
        <v>286</v>
      </c>
      <c r="B21" s="187" t="s">
        <v>162</v>
      </c>
      <c r="C21" s="187" t="s">
        <v>280</v>
      </c>
      <c r="D21" s="187" t="s">
        <v>287</v>
      </c>
      <c r="E21" s="61" t="s">
        <v>288</v>
      </c>
      <c r="F21" s="3"/>
      <c r="G21" s="58"/>
      <c r="H21" s="187" t="str">
        <f>IF(G21="Sí","Controlado",IF(G22="Sí","Progresando","Omitido"))</f>
        <v>Omitido</v>
      </c>
      <c r="I21" s="3"/>
      <c r="J21" s="282"/>
    </row>
    <row r="22" spans="1:10" ht="81" customHeight="1">
      <c r="A22" s="312"/>
      <c r="B22" s="187"/>
      <c r="C22" s="187"/>
      <c r="D22" s="187"/>
      <c r="E22" s="61" t="s">
        <v>289</v>
      </c>
      <c r="F22" s="3"/>
      <c r="G22" s="58"/>
      <c r="H22" s="187"/>
      <c r="I22" s="3"/>
      <c r="J22" s="282"/>
    </row>
    <row r="23" spans="1:10" ht="75" customHeight="1">
      <c r="A23" s="311" t="s">
        <v>290</v>
      </c>
      <c r="B23" s="187" t="s">
        <v>162</v>
      </c>
      <c r="C23" s="187" t="s">
        <v>280</v>
      </c>
      <c r="D23" s="187" t="s">
        <v>291</v>
      </c>
      <c r="E23" s="61" t="s">
        <v>292</v>
      </c>
      <c r="F23" s="3"/>
      <c r="G23" s="58"/>
      <c r="H23" s="187" t="str">
        <f>IF(G23="Sí","Controlado",IF(G24="Sí","Progresando","Omitido"))</f>
        <v>Omitido</v>
      </c>
      <c r="I23" s="3"/>
      <c r="J23" s="282"/>
    </row>
    <row r="24" spans="1:10" ht="46.9">
      <c r="A24" s="312"/>
      <c r="B24" s="187"/>
      <c r="C24" s="187"/>
      <c r="D24" s="187"/>
      <c r="E24" s="61" t="s">
        <v>293</v>
      </c>
      <c r="F24" s="3"/>
      <c r="G24" s="58"/>
      <c r="H24" s="187"/>
      <c r="I24" s="3"/>
      <c r="J24" s="282"/>
    </row>
    <row r="25" spans="1:10" ht="26.25" customHeight="1">
      <c r="A25" s="187" t="s">
        <v>294</v>
      </c>
      <c r="B25" s="187" t="s">
        <v>162</v>
      </c>
      <c r="C25" s="187" t="s">
        <v>295</v>
      </c>
      <c r="D25" s="187" t="s">
        <v>296</v>
      </c>
      <c r="E25" s="61" t="s">
        <v>297</v>
      </c>
      <c r="F25" s="3"/>
      <c r="G25" s="58"/>
      <c r="H25" s="187" t="str">
        <f>IF(G25="Sí","Controlado",IF(G26="Sí","Progresando","Omitido"))</f>
        <v>Omitido</v>
      </c>
      <c r="I25" s="3"/>
      <c r="J25" s="282"/>
    </row>
    <row r="26" spans="1:10" ht="72" customHeight="1">
      <c r="A26" s="312"/>
      <c r="B26" s="187"/>
      <c r="C26" s="187"/>
      <c r="D26" s="187"/>
      <c r="E26" s="61" t="s">
        <v>298</v>
      </c>
      <c r="F26" s="3"/>
      <c r="G26" s="58"/>
      <c r="H26" s="187"/>
      <c r="I26" s="3"/>
      <c r="J26" s="282"/>
    </row>
    <row r="27" spans="1:10" ht="39" customHeight="1">
      <c r="A27" s="187" t="s">
        <v>299</v>
      </c>
      <c r="B27" s="187" t="s">
        <v>162</v>
      </c>
      <c r="C27" s="187" t="s">
        <v>295</v>
      </c>
      <c r="D27" s="187" t="s">
        <v>300</v>
      </c>
      <c r="E27" s="61" t="s">
        <v>301</v>
      </c>
      <c r="F27" s="3"/>
      <c r="G27" s="58"/>
      <c r="H27" s="187" t="str">
        <f>IF(G27="Sí","Controlado",IF(G28="Sí","Progresando","Omitido"))</f>
        <v>Omitido</v>
      </c>
      <c r="I27" s="3"/>
      <c r="J27" s="282"/>
    </row>
    <row r="28" spans="1:10" ht="46.5">
      <c r="A28" s="312"/>
      <c r="B28" s="187"/>
      <c r="C28" s="187"/>
      <c r="D28" s="187"/>
      <c r="E28" s="61" t="s">
        <v>302</v>
      </c>
      <c r="F28" s="3"/>
      <c r="G28" s="58"/>
      <c r="H28" s="187"/>
      <c r="I28" s="3"/>
      <c r="J28" s="282"/>
    </row>
    <row r="29" spans="1:10" ht="17.25" customHeight="1">
      <c r="A29" s="187" t="s">
        <v>303</v>
      </c>
      <c r="B29" s="187" t="s">
        <v>162</v>
      </c>
      <c r="C29" s="187" t="s">
        <v>295</v>
      </c>
      <c r="D29" s="187" t="s">
        <v>304</v>
      </c>
      <c r="E29" s="61" t="s">
        <v>305</v>
      </c>
      <c r="F29" s="3"/>
      <c r="G29" s="58"/>
      <c r="H29" s="187" t="str">
        <f>IF(G29="Sí","Controlado",IF(G30="Sí","Progresando","Omitido"))</f>
        <v>Omitido</v>
      </c>
      <c r="I29" s="3"/>
      <c r="J29" s="282"/>
    </row>
    <row r="30" spans="1:10" ht="77.25">
      <c r="A30" s="312"/>
      <c r="B30" s="187"/>
      <c r="C30" s="187"/>
      <c r="D30" s="187"/>
      <c r="E30" s="61" t="s">
        <v>306</v>
      </c>
      <c r="F30" s="3"/>
      <c r="G30" s="58"/>
      <c r="H30" s="187"/>
      <c r="I30" s="3"/>
      <c r="J30" s="282"/>
    </row>
    <row r="31" spans="1:10" ht="51.75" customHeight="1">
      <c r="A31" s="187" t="s">
        <v>307</v>
      </c>
      <c r="B31" s="187" t="s">
        <v>191</v>
      </c>
      <c r="C31" s="187" t="s">
        <v>192</v>
      </c>
      <c r="D31" s="187" t="s">
        <v>308</v>
      </c>
      <c r="E31" s="61" t="s">
        <v>309</v>
      </c>
      <c r="F31" s="3"/>
      <c r="G31" s="58"/>
      <c r="H31" s="187" t="str">
        <f>IF(G31="Sí","Controlado",IF(G32="Sí","Progresando","Omitido"))</f>
        <v>Omitido</v>
      </c>
      <c r="I31" s="3"/>
      <c r="J31" s="282"/>
    </row>
    <row r="32" spans="1:10" ht="46.9">
      <c r="A32" s="312"/>
      <c r="B32" s="187"/>
      <c r="C32" s="187"/>
      <c r="D32" s="187"/>
      <c r="E32" s="61" t="s">
        <v>310</v>
      </c>
      <c r="F32" s="3"/>
      <c r="G32" s="58"/>
      <c r="H32" s="187"/>
      <c r="I32" s="3"/>
      <c r="J32" s="282"/>
    </row>
    <row r="33" spans="1:10" ht="22.5" customHeight="1">
      <c r="A33" s="311" t="s">
        <v>311</v>
      </c>
      <c r="B33" s="187" t="s">
        <v>312</v>
      </c>
      <c r="C33" s="187" t="s">
        <v>313</v>
      </c>
      <c r="D33" s="187" t="s">
        <v>314</v>
      </c>
      <c r="E33" s="61" t="s">
        <v>315</v>
      </c>
      <c r="F33" s="3"/>
      <c r="G33" s="58"/>
      <c r="H33" s="96" t="str">
        <f>IF(G33="Sí","Controlado",IF(OR(G34="Sí",G35="Sí"),"Progresando",IF(OR(G33="No",G34="No",G35="No"),"Omitido","error")))</f>
        <v>error</v>
      </c>
      <c r="I33" s="3"/>
      <c r="J33" s="282"/>
    </row>
    <row r="34" spans="1:10" ht="40.5" customHeight="1">
      <c r="A34" s="312"/>
      <c r="B34" s="187"/>
      <c r="C34" s="187"/>
      <c r="D34" s="187"/>
      <c r="E34" s="61" t="s">
        <v>316</v>
      </c>
      <c r="F34" s="3"/>
      <c r="G34" s="58"/>
      <c r="H34" s="96"/>
      <c r="I34" s="3"/>
      <c r="J34" s="282"/>
    </row>
    <row r="35" spans="1:10" ht="36.75" customHeight="1">
      <c r="A35" s="312"/>
      <c r="B35" s="187"/>
      <c r="C35" s="187"/>
      <c r="D35" s="187"/>
      <c r="E35" s="61" t="s">
        <v>317</v>
      </c>
      <c r="F35" s="3"/>
      <c r="G35" s="58"/>
      <c r="H35" s="96"/>
      <c r="I35" s="3"/>
      <c r="J35" s="282"/>
    </row>
    <row r="36" spans="1:10" ht="84" customHeight="1">
      <c r="A36" s="187" t="s">
        <v>318</v>
      </c>
      <c r="B36" s="187" t="s">
        <v>312</v>
      </c>
      <c r="C36" s="187" t="s">
        <v>313</v>
      </c>
      <c r="D36" s="187" t="s">
        <v>319</v>
      </c>
      <c r="E36" s="61" t="s">
        <v>320</v>
      </c>
      <c r="F36" s="3"/>
      <c r="G36" s="58"/>
      <c r="H36" s="187" t="str">
        <f>IF(G36="Sí","Controlado",IF(G37="Sí","Progresando","Omitido"))</f>
        <v>Omitido</v>
      </c>
      <c r="I36" s="3"/>
      <c r="J36" s="282"/>
    </row>
    <row r="37" spans="1:10" ht="112.5" customHeight="1">
      <c r="A37" s="312"/>
      <c r="B37" s="187"/>
      <c r="C37" s="187"/>
      <c r="D37" s="187"/>
      <c r="E37" s="61" t="s">
        <v>321</v>
      </c>
      <c r="F37" s="3"/>
      <c r="G37" s="58"/>
      <c r="H37" s="187"/>
      <c r="I37" s="3"/>
      <c r="J37" s="282"/>
    </row>
    <row r="38" spans="1:10" ht="38.25" customHeight="1">
      <c r="A38" s="187" t="s">
        <v>322</v>
      </c>
      <c r="B38" s="187" t="s">
        <v>312</v>
      </c>
      <c r="C38" s="187" t="s">
        <v>323</v>
      </c>
      <c r="D38" s="187" t="s">
        <v>324</v>
      </c>
      <c r="E38" s="61" t="s">
        <v>325</v>
      </c>
      <c r="F38" s="3"/>
      <c r="G38" s="58"/>
      <c r="H38" s="187" t="str">
        <f>IF(G38="Sí","Controlado",IF(G39="Sí","Progresando","Omitido"))</f>
        <v>Omitido</v>
      </c>
      <c r="I38" s="3"/>
      <c r="J38" s="282"/>
    </row>
    <row r="39" spans="1:10" ht="66.75" customHeight="1">
      <c r="A39" s="312"/>
      <c r="B39" s="187"/>
      <c r="C39" s="187"/>
      <c r="D39" s="187"/>
      <c r="E39" s="61" t="s">
        <v>326</v>
      </c>
      <c r="F39" s="3"/>
      <c r="G39" s="58"/>
      <c r="H39" s="187"/>
      <c r="I39" s="3"/>
      <c r="J39" s="282"/>
    </row>
    <row r="40" spans="1:10" ht="82.5" customHeight="1">
      <c r="A40" s="311" t="s">
        <v>327</v>
      </c>
      <c r="B40" s="187" t="s">
        <v>328</v>
      </c>
      <c r="C40" s="187" t="s">
        <v>329</v>
      </c>
      <c r="D40" s="187" t="s">
        <v>330</v>
      </c>
      <c r="E40" s="61" t="s">
        <v>331</v>
      </c>
      <c r="F40" s="3"/>
      <c r="G40" s="58"/>
      <c r="H40" s="187" t="str">
        <f>IF(G40="Sí","Controlado",IF(G41="Sí","Progresando","Omitido"))</f>
        <v>Omitido</v>
      </c>
      <c r="I40" s="3"/>
      <c r="J40" s="282"/>
    </row>
    <row r="41" spans="1:10" ht="116.25" customHeight="1">
      <c r="A41" s="312"/>
      <c r="B41" s="187"/>
      <c r="C41" s="187"/>
      <c r="D41" s="187"/>
      <c r="E41" s="61" t="s">
        <v>332</v>
      </c>
      <c r="F41" s="3"/>
      <c r="G41" s="58"/>
      <c r="H41" s="187"/>
      <c r="I41" s="3"/>
      <c r="J41" s="282"/>
    </row>
    <row r="42" spans="1:10" ht="42" customHeight="1">
      <c r="A42" s="311" t="s">
        <v>333</v>
      </c>
      <c r="B42" s="187" t="s">
        <v>205</v>
      </c>
      <c r="C42" s="187" t="s">
        <v>96</v>
      </c>
      <c r="D42" s="187" t="s">
        <v>334</v>
      </c>
      <c r="E42" s="61" t="s">
        <v>335</v>
      </c>
      <c r="F42" s="3"/>
      <c r="G42" s="58"/>
      <c r="H42" s="187" t="str">
        <f>IF(G42="Sí","Controlado",IF(G43="Sí","Progresando","Omitido"))</f>
        <v>Omitido</v>
      </c>
      <c r="I42" s="3"/>
      <c r="J42" s="282"/>
    </row>
    <row r="43" spans="1:10" ht="39.75" customHeight="1">
      <c r="A43" s="312"/>
      <c r="B43" s="187"/>
      <c r="C43" s="187"/>
      <c r="D43" s="187"/>
      <c r="E43" s="61" t="s">
        <v>336</v>
      </c>
      <c r="F43" s="3"/>
      <c r="G43" s="58"/>
      <c r="H43" s="187"/>
      <c r="I43" s="3"/>
      <c r="J43" s="282"/>
    </row>
    <row r="44" spans="1:10" ht="45.75" customHeight="1">
      <c r="A44" s="187" t="s">
        <v>337</v>
      </c>
      <c r="B44" s="187" t="s">
        <v>205</v>
      </c>
      <c r="C44" s="187" t="s">
        <v>96</v>
      </c>
      <c r="D44" s="187" t="s">
        <v>334</v>
      </c>
      <c r="E44" s="61" t="s">
        <v>338</v>
      </c>
      <c r="F44" s="3"/>
      <c r="G44" s="58"/>
      <c r="H44" s="187" t="str">
        <f>IF(G44="Sí","Controlado",IF(G45="Sí","Progresando","Omitido"))</f>
        <v>Omitido</v>
      </c>
      <c r="I44" s="3"/>
      <c r="J44" s="282"/>
    </row>
    <row r="45" spans="1:10" ht="73.5" customHeight="1">
      <c r="A45" s="312"/>
      <c r="B45" s="187"/>
      <c r="C45" s="187"/>
      <c r="D45" s="187"/>
      <c r="E45" s="61" t="s">
        <v>339</v>
      </c>
      <c r="F45" s="3"/>
      <c r="G45" s="58"/>
      <c r="H45" s="187"/>
      <c r="I45" s="3"/>
      <c r="J45" s="282"/>
    </row>
    <row r="46" spans="1:10" ht="61.5" customHeight="1">
      <c r="A46" s="187" t="s">
        <v>340</v>
      </c>
      <c r="B46" s="187" t="s">
        <v>205</v>
      </c>
      <c r="C46" s="187" t="s">
        <v>96</v>
      </c>
      <c r="D46" s="187" t="s">
        <v>341</v>
      </c>
      <c r="E46" s="61" t="s">
        <v>342</v>
      </c>
      <c r="F46" s="3"/>
      <c r="G46" s="58"/>
      <c r="H46" s="187" t="str">
        <f>IF(G46="Sí","Controlado",IF(G47="Sí","Progresando","Omitido"))</f>
        <v>Omitido</v>
      </c>
      <c r="I46" s="3"/>
      <c r="J46" s="282"/>
    </row>
    <row r="47" spans="1:10" ht="46.9">
      <c r="A47" s="312"/>
      <c r="B47" s="187"/>
      <c r="C47" s="187"/>
      <c r="D47" s="187"/>
      <c r="E47" s="61" t="s">
        <v>343</v>
      </c>
      <c r="F47" s="3"/>
      <c r="G47" s="58"/>
      <c r="H47" s="187"/>
      <c r="I47" s="3"/>
      <c r="J47" s="282"/>
    </row>
    <row r="50" spans="1:10" ht="51" customHeight="1">
      <c r="A50" s="296" t="s">
        <v>130</v>
      </c>
      <c r="B50" s="297"/>
      <c r="C50" s="297"/>
      <c r="D50" s="297"/>
      <c r="E50" s="297"/>
      <c r="F50" s="297"/>
      <c r="G50" s="298" t="s">
        <v>212</v>
      </c>
      <c r="H50" s="299"/>
      <c r="I50" s="300"/>
      <c r="J50" s="284">
        <f>(COUNTIF(G15:G47,"Yes")/33)*100</f>
        <v>0</v>
      </c>
    </row>
    <row r="51" spans="1:10" ht="66" customHeight="1">
      <c r="A51" s="297"/>
      <c r="B51" s="297"/>
      <c r="C51" s="297"/>
      <c r="D51" s="297"/>
      <c r="E51" s="297"/>
      <c r="F51" s="297"/>
      <c r="G51" s="301"/>
      <c r="H51" s="302"/>
      <c r="I51" s="303"/>
      <c r="J51" s="242"/>
    </row>
  </sheetData>
  <mergeCells count="110">
    <mergeCell ref="J19:J20"/>
    <mergeCell ref="J21:J22"/>
    <mergeCell ref="J23:J24"/>
    <mergeCell ref="J50:J51"/>
    <mergeCell ref="C44:C45"/>
    <mergeCell ref="D44:D45"/>
    <mergeCell ref="H46:H47"/>
    <mergeCell ref="D25:D26"/>
    <mergeCell ref="H29:H30"/>
    <mergeCell ref="H33:H35"/>
    <mergeCell ref="J36:J37"/>
    <mergeCell ref="J38:J39"/>
    <mergeCell ref="J40:J41"/>
    <mergeCell ref="J42:J43"/>
    <mergeCell ref="J44:J45"/>
    <mergeCell ref="J25:J26"/>
    <mergeCell ref="J27:J28"/>
    <mergeCell ref="J29:J30"/>
    <mergeCell ref="J31:J32"/>
    <mergeCell ref="J33:J35"/>
    <mergeCell ref="D46:D47"/>
    <mergeCell ref="H44:H45"/>
    <mergeCell ref="C29:C30"/>
    <mergeCell ref="D29:D30"/>
    <mergeCell ref="A44:A45"/>
    <mergeCell ref="B44:B45"/>
    <mergeCell ref="J46:J47"/>
    <mergeCell ref="A36:A37"/>
    <mergeCell ref="B36:B37"/>
    <mergeCell ref="C36:C37"/>
    <mergeCell ref="D36:D37"/>
    <mergeCell ref="A50:F51"/>
    <mergeCell ref="G50:I51"/>
    <mergeCell ref="B40:B41"/>
    <mergeCell ref="C40:C41"/>
    <mergeCell ref="A42:A43"/>
    <mergeCell ref="A40:A41"/>
    <mergeCell ref="A38:A39"/>
    <mergeCell ref="A46:A47"/>
    <mergeCell ref="B46:B47"/>
    <mergeCell ref="C46:C47"/>
    <mergeCell ref="H38:H39"/>
    <mergeCell ref="B42:B43"/>
    <mergeCell ref="C42:C43"/>
    <mergeCell ref="D42:D43"/>
    <mergeCell ref="H42:H43"/>
    <mergeCell ref="H40:H41"/>
    <mergeCell ref="D40:D41"/>
    <mergeCell ref="D38:D39"/>
    <mergeCell ref="H36:H37"/>
    <mergeCell ref="B38:B39"/>
    <mergeCell ref="C38:C39"/>
    <mergeCell ref="H31:H32"/>
    <mergeCell ref="A31:A32"/>
    <mergeCell ref="B31:B32"/>
    <mergeCell ref="C31:C32"/>
    <mergeCell ref="D31:D32"/>
    <mergeCell ref="B25:B26"/>
    <mergeCell ref="C25:C26"/>
    <mergeCell ref="A25:A26"/>
    <mergeCell ref="A33:A35"/>
    <mergeCell ref="H25:H26"/>
    <mergeCell ref="A27:A28"/>
    <mergeCell ref="B27:B28"/>
    <mergeCell ref="C27:C28"/>
    <mergeCell ref="D27:D28"/>
    <mergeCell ref="H27:H28"/>
    <mergeCell ref="A29:A30"/>
    <mergeCell ref="B29:B30"/>
    <mergeCell ref="B33:B35"/>
    <mergeCell ref="C33:C35"/>
    <mergeCell ref="D33:D35"/>
    <mergeCell ref="H23:H24"/>
    <mergeCell ref="A19:A20"/>
    <mergeCell ref="B19:B20"/>
    <mergeCell ref="C19:C20"/>
    <mergeCell ref="D19:D20"/>
    <mergeCell ref="H19:H20"/>
    <mergeCell ref="H21:H22"/>
    <mergeCell ref="A21:A22"/>
    <mergeCell ref="B21:B22"/>
    <mergeCell ref="C21:C22"/>
    <mergeCell ref="D21:D22"/>
    <mergeCell ref="A23:A24"/>
    <mergeCell ref="B23:B24"/>
    <mergeCell ref="C23:C24"/>
    <mergeCell ref="D23:D24"/>
    <mergeCell ref="A1:B3"/>
    <mergeCell ref="C1:J3"/>
    <mergeCell ref="A4:B9"/>
    <mergeCell ref="C4:J6"/>
    <mergeCell ref="C7:J9"/>
    <mergeCell ref="A17:A18"/>
    <mergeCell ref="H17:H18"/>
    <mergeCell ref="B17:B18"/>
    <mergeCell ref="C17:C18"/>
    <mergeCell ref="A11:C11"/>
    <mergeCell ref="D11:E11"/>
    <mergeCell ref="G11:J11"/>
    <mergeCell ref="A12:C12"/>
    <mergeCell ref="D12:E12"/>
    <mergeCell ref="G12:J12"/>
    <mergeCell ref="B15:B16"/>
    <mergeCell ref="C15:C16"/>
    <mergeCell ref="D15:D16"/>
    <mergeCell ref="H15:H16"/>
    <mergeCell ref="A15:A16"/>
    <mergeCell ref="D17:D18"/>
    <mergeCell ref="J15:J16"/>
    <mergeCell ref="J17:J18"/>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14C2AAC5-5BD2-4247-9E33-14CE08BE2FA9}">
          <x14:formula1>
            <xm:f>'Lista Aux.'!$A$2:$A$3</xm:f>
          </x14:formula1>
          <xm:sqref>G15:G47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C40A-C2AA-46B8-8636-03C26049E4E3}">
  <dimension ref="A3:G13"/>
  <sheetViews>
    <sheetView workbookViewId="0">
      <selection activeCell="B3" sqref="B3"/>
    </sheetView>
  </sheetViews>
  <sheetFormatPr defaultRowHeight="15.75"/>
  <sheetData>
    <row r="3" spans="1:7">
      <c r="A3" t="s">
        <v>344</v>
      </c>
      <c r="B3" t="s">
        <v>345</v>
      </c>
      <c r="G3" t="s">
        <v>346</v>
      </c>
    </row>
    <row r="13" spans="1:7">
      <c r="B13" s="8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6576-C83C-2C4A-AEBC-3F5D64ADCEC0}">
  <dimension ref="A2:E5"/>
  <sheetViews>
    <sheetView workbookViewId="0">
      <selection activeCell="H21" sqref="H21"/>
    </sheetView>
  </sheetViews>
  <sheetFormatPr defaultColWidth="11" defaultRowHeight="15.6"/>
  <cols>
    <col min="2" max="2" width="15" bestFit="1" customWidth="1"/>
    <col min="3" max="3" width="23.125" bestFit="1" customWidth="1"/>
  </cols>
  <sheetData>
    <row r="2" spans="1:5">
      <c r="A2" t="s">
        <v>100</v>
      </c>
      <c r="C2" s="2" t="s">
        <v>347</v>
      </c>
      <c r="E2" t="s">
        <v>348</v>
      </c>
    </row>
    <row r="3" spans="1:5">
      <c r="A3" t="s">
        <v>113</v>
      </c>
      <c r="C3" s="2" t="s">
        <v>23</v>
      </c>
      <c r="E3" t="s">
        <v>349</v>
      </c>
    </row>
    <row r="4" spans="1:5">
      <c r="A4" t="s">
        <v>105</v>
      </c>
      <c r="C4" s="2" t="s">
        <v>350</v>
      </c>
    </row>
    <row r="5" spans="1:5">
      <c r="A5" t="s">
        <v>351</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AE540F4B8CC143BAD3AE53A81DD429" ma:contentTypeVersion="15" ma:contentTypeDescription="Crear nuevo documento." ma:contentTypeScope="" ma:versionID="c8b9519de5a0aa2b0ce4336fdb3a5981">
  <xsd:schema xmlns:xsd="http://www.w3.org/2001/XMLSchema" xmlns:xs="http://www.w3.org/2001/XMLSchema" xmlns:p="http://schemas.microsoft.com/office/2006/metadata/properties" xmlns:ns2="eda6cb09-63fe-44d5-892e-7a33c7017076" xmlns:ns3="c8a280a2-2b1a-486b-9267-4220627ac1c4" targetNamespace="http://schemas.microsoft.com/office/2006/metadata/properties" ma:root="true" ma:fieldsID="895e39f20c0b99da189116b9c86020b2" ns2:_="" ns3:_="">
    <xsd:import namespace="eda6cb09-63fe-44d5-892e-7a33c7017076"/>
    <xsd:import namespace="c8a280a2-2b1a-486b-9267-4220627ac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6cb09-63fe-44d5-892e-7a33c7017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5633540-57a5-4495-a3da-94901a6813a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a280a2-2b1a-486b-9267-4220627ac1c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55033b1c-6407-4f8e-8a68-4c9a3db7d750}" ma:internalName="TaxCatchAll" ma:showField="CatchAllData" ma:web="c8a280a2-2b1a-486b-9267-4220627ac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a6cb09-63fe-44d5-892e-7a33c7017076">
      <Terms xmlns="http://schemas.microsoft.com/office/infopath/2007/PartnerControls"/>
    </lcf76f155ced4ddcb4097134ff3c332f>
    <TaxCatchAll xmlns="c8a280a2-2b1a-486b-9267-4220627ac1c4" xsi:nil="true"/>
  </documentManagement>
</p:properties>
</file>

<file path=customXml/itemProps1.xml><?xml version="1.0" encoding="utf-8"?>
<ds:datastoreItem xmlns:ds="http://schemas.openxmlformats.org/officeDocument/2006/customXml" ds:itemID="{B5458DE1-82F7-40A6-8D79-95BE3EF72437}"/>
</file>

<file path=customXml/itemProps2.xml><?xml version="1.0" encoding="utf-8"?>
<ds:datastoreItem xmlns:ds="http://schemas.openxmlformats.org/officeDocument/2006/customXml" ds:itemID="{DDC2B148-DBD2-44A2-A255-F93F0AEF25D1}"/>
</file>

<file path=customXml/itemProps3.xml><?xml version="1.0" encoding="utf-8"?>
<ds:datastoreItem xmlns:ds="http://schemas.openxmlformats.org/officeDocument/2006/customXml" ds:itemID="{785B2BED-F3BB-466D-8BEB-6BC383242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dayronmonroy@responsiblemines.org</dc:creator>
  <cp:keywords/>
  <dc:description/>
  <cp:lastModifiedBy>Santiago Perez</cp:lastModifiedBy>
  <cp:revision/>
  <dcterms:created xsi:type="dcterms:W3CDTF">2024-11-18T22:58:27Z</dcterms:created>
  <dcterms:modified xsi:type="dcterms:W3CDTF">2026-03-06T15:59:02Z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0x010100CEAE540F4B8CC143BAD3AE53A81DD429</vt:lpwstr>
  </property>
  <property fmtid="{D5CDD505-2E9C-101B-9397-08002B2CF9AE}" pid="3" name="MediaServiceImageTags">
    <vt:lpwstr/>
  </property>
</Properties>
</file>